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Società" sheetId="2" r:id="rId2"/>
    <sheet name="Prestazione Personale" sheetId="3" r:id="rId3"/>
  </sheets>
  <externalReferences>
    <externalReference r:id="rId6"/>
    <externalReference r:id="rId7"/>
  </externalReferences>
  <definedNames>
    <definedName name="_xlnm._FilterDatabase" localSheetId="0" hidden="1">'Competitiva'!$A$2:$K$620</definedName>
    <definedName name="_xlnm.Print_Area" localSheetId="2">'Prestazione Personale'!$C$2:$D$21</definedName>
    <definedName name="Iscritti" localSheetId="2">'[2]Iscritti'!$A$3:$L$1002</definedName>
    <definedName name="Iscritti">'[1]Iscritti'!$A$3:$T$1002</definedName>
    <definedName name="_xlnm.Print_Titles" localSheetId="0">'Competitiva'!$1:$2</definedName>
    <definedName name="_xlnm.Print_Titles" localSheetId="1">'Società'!$1:$4</definedName>
  </definedNames>
  <calcPr fullCalcOnLoad="1"/>
</workbook>
</file>

<file path=xl/sharedStrings.xml><?xml version="1.0" encoding="utf-8"?>
<sst xmlns="http://schemas.openxmlformats.org/spreadsheetml/2006/main" count="547" uniqueCount="202">
  <si>
    <t>Pos.</t>
  </si>
  <si>
    <t>Sex</t>
  </si>
  <si>
    <t>Società</t>
  </si>
  <si>
    <t>Anno</t>
  </si>
  <si>
    <t>Tempo</t>
  </si>
  <si>
    <t>Categoria</t>
  </si>
  <si>
    <t>Cognome e Nome</t>
  </si>
  <si>
    <t>Num.</t>
  </si>
  <si>
    <t>Posizione</t>
  </si>
  <si>
    <t>Punteggio</t>
  </si>
  <si>
    <t>Totale partecipanti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</si>
  <si>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</si>
  <si>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</si>
  <si>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</si>
  <si>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</si>
  <si>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</si>
  <si>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</si>
  <si>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</si>
  <si>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</si>
  <si>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</si>
  <si>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</si>
  <si>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</si>
  <si>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</si>
  <si>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</si>
  <si>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</si>
  <si>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</si>
  <si>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StraToscanina</t>
  </si>
  <si>
    <t>Poggibonsi (SI)</t>
  </si>
  <si>
    <t>Monaci Alessandro</t>
  </si>
  <si>
    <t>M</t>
  </si>
  <si>
    <t>S.S.D.S. Mens Sana In Corpore Sano</t>
  </si>
  <si>
    <t>Gori Filippo</t>
  </si>
  <si>
    <t>Luivan Settignano C.S.</t>
  </si>
  <si>
    <t>Tumino Lorenzo</t>
  </si>
  <si>
    <t>A.S.D. Il Gregge Ribelle</t>
  </si>
  <si>
    <t>Macchi Yuri</t>
  </si>
  <si>
    <t>Palestra Equinox</t>
  </si>
  <si>
    <t>La Cava Alessandro</t>
  </si>
  <si>
    <t>Durano Riccardo</t>
  </si>
  <si>
    <t>Gruppo Podistico Parco Alpi Apuane</t>
  </si>
  <si>
    <t>Ghiro Fabio</t>
  </si>
  <si>
    <t>A.S.D. Aurora Arci Ravacciano 1948</t>
  </si>
  <si>
    <t>Porru Claudio</t>
  </si>
  <si>
    <t>Busciolano Sandro</t>
  </si>
  <si>
    <t>Ass.Polisportiva Dil.S.Gimignano</t>
  </si>
  <si>
    <t>Barneschi Francesca</t>
  </si>
  <si>
    <t>F</t>
  </si>
  <si>
    <t>Podistica Il Campino</t>
  </si>
  <si>
    <t>Michelagnoli Giuseppe</t>
  </si>
  <si>
    <t>Guasparri Ilaria</t>
  </si>
  <si>
    <t>Burroni Giovanni</t>
  </si>
  <si>
    <t>A.S.D. S.P. Torre del Mangia</t>
  </si>
  <si>
    <t>Caini Marco</t>
  </si>
  <si>
    <t>Periccioli Federico</t>
  </si>
  <si>
    <t>Polisportiva Volte Basse A.S.D.</t>
  </si>
  <si>
    <t>Regina Francesco</t>
  </si>
  <si>
    <t>A.S.D. Sienarunners</t>
  </si>
  <si>
    <t>Betti Michele</t>
  </si>
  <si>
    <t>Bigi Matteo</t>
  </si>
  <si>
    <t>Gruppo Pod. I Risorti Buonconvento A.S.D</t>
  </si>
  <si>
    <t>Bagnai Danny</t>
  </si>
  <si>
    <t>A.S.D. G.S. Cappuccini 1972</t>
  </si>
  <si>
    <t>Pica Gabriele</t>
  </si>
  <si>
    <t>A.S.D.Pol.Olimpia</t>
  </si>
  <si>
    <t xml:space="preserve">Perugini Federica </t>
  </si>
  <si>
    <t>A.S.D.Le Ancelle</t>
  </si>
  <si>
    <t>Brocchi Tommaso</t>
  </si>
  <si>
    <t>Zingoni Nicola</t>
  </si>
  <si>
    <t>Galgani Giuseppe</t>
  </si>
  <si>
    <t>Eventsport - San Galgano Runners A.S.D.</t>
  </si>
  <si>
    <t>Ottobrino Antonella</t>
  </si>
  <si>
    <t>ASD 4 Stormo</t>
  </si>
  <si>
    <t>Piazzini Riccardo</t>
  </si>
  <si>
    <t>G.S. Poli - Podi A.S.D.</t>
  </si>
  <si>
    <t>Dondoli Francesco</t>
  </si>
  <si>
    <t>Periccioli Simone</t>
  </si>
  <si>
    <t>Celati Andrea</t>
  </si>
  <si>
    <t>A.S.D. G.S. Bellavista</t>
  </si>
  <si>
    <t>Nardomarino Alessandro</t>
  </si>
  <si>
    <t>Ciampolini Fabrizio</t>
  </si>
  <si>
    <t>Montefiori Marco</t>
  </si>
  <si>
    <t>C.R. Banca Monte dei Paschi di Siena</t>
  </si>
  <si>
    <t>Brusa Micaela</t>
  </si>
  <si>
    <t>A.S.D. Team Marathon Bike</t>
  </si>
  <si>
    <t>Chellini Sandra</t>
  </si>
  <si>
    <t>Pellegrini Paolo</t>
  </si>
  <si>
    <t>A.S.D. Pol. Chianciano</t>
  </si>
  <si>
    <t>Mannini Andrea</t>
  </si>
  <si>
    <t>Governi Guido</t>
  </si>
  <si>
    <t>Fiordi Stefano</t>
  </si>
  <si>
    <t>Nave U. S. A.S.D.</t>
  </si>
  <si>
    <t>Attempati Andrea</t>
  </si>
  <si>
    <t>A.S.D. La Chianina</t>
  </si>
  <si>
    <t>Lazzeri Marco</t>
  </si>
  <si>
    <t>Borsetto Gianni</t>
  </si>
  <si>
    <t>G.S. Il Fiorino  A.S.D.</t>
  </si>
  <si>
    <t>Atticciati Giorgio</t>
  </si>
  <si>
    <t>Lucioli Piergiorgio</t>
  </si>
  <si>
    <t>Anselmi Simone</t>
  </si>
  <si>
    <t>Boschetti Francesco</t>
  </si>
  <si>
    <t>Canocchi Marco</t>
  </si>
  <si>
    <t>Razzanelli Simone</t>
  </si>
  <si>
    <t>Pepi Luciano</t>
  </si>
  <si>
    <t>Minetti Luca</t>
  </si>
  <si>
    <t>Gerage Mauro</t>
  </si>
  <si>
    <t>Rondini Simone</t>
  </si>
  <si>
    <t>Patronelli Dario</t>
  </si>
  <si>
    <t>Lotti Marco</t>
  </si>
  <si>
    <t>Bonifacio Andrea</t>
  </si>
  <si>
    <t>Maestrini Riccardo</t>
  </si>
  <si>
    <t>Podistica Val di Pesa A.S.D.</t>
  </si>
  <si>
    <t>Petreni Manolo</t>
  </si>
  <si>
    <t>Incatasciato Emmanuel</t>
  </si>
  <si>
    <t>Civai Gianni</t>
  </si>
  <si>
    <t>A.S.D. G.S. Monteaperti</t>
  </si>
  <si>
    <t>Maccari Pietro</t>
  </si>
  <si>
    <t>Palmas Andrea</t>
  </si>
  <si>
    <t>Mesce Vanessa</t>
  </si>
  <si>
    <t>Pierattelli Luigi</t>
  </si>
  <si>
    <t>Fani Azelio</t>
  </si>
  <si>
    <t>Dopo Lavoro Ferroviario Grosseto</t>
  </si>
  <si>
    <t>Panti Silviamaria</t>
  </si>
  <si>
    <t>Cacace Carmela</t>
  </si>
  <si>
    <t>Vignolini Andrea</t>
  </si>
  <si>
    <t>Libero</t>
  </si>
  <si>
    <t>Gelsi Ada Lucia</t>
  </si>
  <si>
    <t>Roman Stefania</t>
  </si>
  <si>
    <t>Testella Simone</t>
  </si>
  <si>
    <t>Migliorini Francesco</t>
  </si>
  <si>
    <t>Asd Olympia Certaldo</t>
  </si>
  <si>
    <t>Ciaravella Paolo</t>
  </si>
  <si>
    <t>Galgani Luca</t>
  </si>
  <si>
    <t>Cordone  Riccardo</t>
  </si>
  <si>
    <t>Fernandez Francisco</t>
  </si>
  <si>
    <t>Piccini Barbara</t>
  </si>
  <si>
    <t>Monteriggioni Sport Cultura A.S.D.</t>
  </si>
  <si>
    <t>Boscagli Andrea</t>
  </si>
  <si>
    <t>A.S.D. Atletica Sinalunga</t>
  </si>
  <si>
    <t>Buonsanti Giovanni</t>
  </si>
  <si>
    <t>G.P.D.M. Lecce</t>
  </si>
  <si>
    <t>Bartalini Simone</t>
  </si>
  <si>
    <t>De Luca Adriano</t>
  </si>
  <si>
    <t>Porri Roberta</t>
  </si>
  <si>
    <t>Zoda Giuseppe</t>
  </si>
  <si>
    <t>Del Vespa Anna</t>
  </si>
  <si>
    <t>Societa' Trieste</t>
  </si>
  <si>
    <t>Cambi Luca</t>
  </si>
  <si>
    <t>Burrini Andrea</t>
  </si>
  <si>
    <t>Bralia Paolo</t>
  </si>
  <si>
    <t>Calandra Vincenzo</t>
  </si>
  <si>
    <t>G.S. Polizia di Stato</t>
  </si>
  <si>
    <t>Caldesi Fulvio</t>
  </si>
  <si>
    <t>Agnorelli Stefano</t>
  </si>
  <si>
    <t>Beninati Geraldo</t>
  </si>
  <si>
    <t>Conti Lorenzo</t>
  </si>
  <si>
    <t>Cencetti Stefano</t>
  </si>
  <si>
    <t>Francesconi Elisa</t>
  </si>
  <si>
    <t>Runners For Emergency</t>
  </si>
  <si>
    <t>Giannini Paolo</t>
  </si>
  <si>
    <t>Crezzini Arturo</t>
  </si>
  <si>
    <t>Briganti Alessandro</t>
  </si>
  <si>
    <t>Pieroni Giampier</t>
  </si>
  <si>
    <t>Cocchia Eleonora</t>
  </si>
  <si>
    <t>Riccucci Maurizio</t>
  </si>
  <si>
    <t>Paletti Anna</t>
  </si>
  <si>
    <t>Asd Gs. Pieve a Ripoli</t>
  </si>
  <si>
    <t>Lorenzini Alessandro</t>
  </si>
  <si>
    <t>Brogna Vittorio</t>
  </si>
  <si>
    <t>Stolzi Francesco</t>
  </si>
  <si>
    <t>Giubbolini Silvano</t>
  </si>
  <si>
    <t>Cappannoli Tatiana</t>
  </si>
  <si>
    <t>Muzzi Federica</t>
  </si>
  <si>
    <t>Orlandini Sandro</t>
  </si>
  <si>
    <t>Cenni Marco</t>
  </si>
  <si>
    <t>Chiappelloni Marco</t>
  </si>
  <si>
    <t>Nesci Alessandro</t>
  </si>
  <si>
    <t>Runners Barberino A.S.D.</t>
  </si>
  <si>
    <t>Mori Enrico</t>
  </si>
  <si>
    <t>De Felice Gianfranco</t>
  </si>
  <si>
    <t>Tozzi Lucia</t>
  </si>
  <si>
    <t>Pezzuoli Devis</t>
  </si>
  <si>
    <t xml:space="preserve">Giglioli Noemi Josette  </t>
  </si>
  <si>
    <t>Nardone Giuseppe</t>
  </si>
  <si>
    <t>Fradiani Laura</t>
  </si>
  <si>
    <t>Ferrieri Ivano</t>
  </si>
  <si>
    <t>Rosati Giuseppe</t>
  </si>
  <si>
    <t>Primo escluso da cat.</t>
  </si>
  <si>
    <t>B Maschile 30-39</t>
  </si>
  <si>
    <t>C Maschile 40-49</t>
  </si>
  <si>
    <t>D Maschile 50-59</t>
  </si>
  <si>
    <t>A Maschile 18-29</t>
  </si>
  <si>
    <t>Prima esclusa da cat.</t>
  </si>
  <si>
    <t>C Femminile 40-49</t>
  </si>
  <si>
    <t>B Femminile 30-39</t>
  </si>
  <si>
    <t>E Maschile 60-69</t>
  </si>
  <si>
    <t>A Femminile 18-29</t>
  </si>
  <si>
    <t>F Maschile 70 e oltre</t>
  </si>
  <si>
    <t>D Femminile 50-59</t>
  </si>
  <si>
    <t>E Femminile 60 e oltre</t>
  </si>
  <si>
    <t>Km. 14</t>
  </si>
  <si>
    <t>TOTALE</t>
  </si>
  <si>
    <t>Classifica a numero di partecipanti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</si>
</sst>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66" fontId="14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1" fontId="7" fillId="0" borderId="14" xfId="0" applyNumberFormat="1" applyFont="1" applyBorder="1" applyAlignment="1" quotePrefix="1">
      <alignment horizontal="center" vertical="center"/>
    </xf>
    <xf numFmtId="0" fontId="6" fillId="0" borderId="16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46" applyProtection="1">
      <alignment/>
      <protection/>
    </xf>
    <xf numFmtId="0" fontId="10" fillId="34" borderId="16" xfId="46" applyFont="1" applyFill="1" applyBorder="1" applyAlignment="1" applyProtection="1">
      <alignment horizontal="center"/>
      <protection locked="0"/>
    </xf>
    <xf numFmtId="0" fontId="11" fillId="0" borderId="14" xfId="46" applyFont="1" applyBorder="1" applyAlignment="1" applyProtection="1">
      <alignment horizontal="center" vertical="center" wrapText="1"/>
      <protection/>
    </xf>
    <xf numFmtId="166" fontId="11" fillId="0" borderId="14" xfId="46" applyNumberFormat="1" applyFont="1" applyBorder="1" applyAlignment="1" applyProtection="1">
      <alignment horizontal="center" vertical="center" wrapText="1"/>
      <protection/>
    </xf>
    <xf numFmtId="0" fontId="8" fillId="0" borderId="0" xfId="46" applyAlignment="1" applyProtection="1">
      <alignment wrapText="1"/>
      <protection/>
    </xf>
    <xf numFmtId="0" fontId="6" fillId="0" borderId="17" xfId="46" applyFont="1" applyBorder="1" applyAlignment="1" applyProtection="1">
      <alignment horizontal="right"/>
      <protection/>
    </xf>
    <xf numFmtId="0" fontId="6" fillId="0" borderId="18" xfId="46" applyFont="1" applyBorder="1" applyAlignment="1" applyProtection="1" quotePrefix="1">
      <alignment horizontal="center"/>
      <protection/>
    </xf>
    <xf numFmtId="164" fontId="6" fillId="0" borderId="18" xfId="46" applyNumberFormat="1" applyFont="1" applyBorder="1" applyAlignment="1" applyProtection="1" quotePrefix="1">
      <alignment horizontal="center"/>
      <protection/>
    </xf>
    <xf numFmtId="1" fontId="6" fillId="0" borderId="18" xfId="46" applyNumberFormat="1" applyFont="1" applyBorder="1" applyAlignment="1" applyProtection="1" quotePrefix="1">
      <alignment horizontal="center"/>
      <protection/>
    </xf>
    <xf numFmtId="0" fontId="6" fillId="0" borderId="19" xfId="46" applyFont="1" applyFill="1" applyBorder="1" applyAlignment="1" applyProtection="1">
      <alignment horizontal="right"/>
      <protection/>
    </xf>
    <xf numFmtId="169" fontId="6" fillId="0" borderId="18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8" xfId="46" applyNumberFormat="1" applyFont="1" applyBorder="1" applyAlignment="1" applyProtection="1" quotePrefix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8" fontId="14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 quotePrefix="1">
      <alignment horizontal="center"/>
    </xf>
    <xf numFmtId="178" fontId="17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6" fillId="0" borderId="21" xfId="0" applyFont="1" applyBorder="1" applyAlignment="1" quotePrefix="1">
      <alignment horizontal="center" vertical="center"/>
    </xf>
    <xf numFmtId="0" fontId="16" fillId="0" borderId="22" xfId="0" applyFont="1" applyBorder="1" applyAlignment="1" quotePrefix="1">
      <alignment horizontal="center" vertical="center"/>
    </xf>
    <xf numFmtId="167" fontId="16" fillId="0" borderId="23" xfId="0" applyNumberFormat="1" applyFont="1" applyBorder="1" applyAlignment="1" quotePrefix="1">
      <alignment horizontal="center" vertical="center"/>
    </xf>
    <xf numFmtId="167" fontId="16" fillId="0" borderId="24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15" fillId="0" borderId="30" xfId="0" applyNumberFormat="1" applyFont="1" applyBorder="1" applyAlignment="1">
      <alignment horizontal="center" vertical="center"/>
    </xf>
    <xf numFmtId="168" fontId="15" fillId="0" borderId="2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33" borderId="0" xfId="46" applyFont="1" applyFill="1" applyAlignment="1">
      <alignment horizontal="center" wrapText="1"/>
      <protection/>
    </xf>
    <xf numFmtId="0" fontId="9" fillId="0" borderId="0" xfId="46" applyFont="1" applyAlignment="1" applyProtection="1">
      <alignment horizontal="right"/>
      <protection/>
    </xf>
    <xf numFmtId="0" fontId="9" fillId="0" borderId="31" xfId="46" applyFont="1" applyBorder="1" applyAlignment="1" applyProtection="1">
      <alignment horizontal="right"/>
      <protection/>
    </xf>
    <xf numFmtId="0" fontId="11" fillId="0" borderId="17" xfId="46" applyFont="1" applyBorder="1" applyAlignment="1" applyProtection="1">
      <alignment horizontal="center" wrapText="1"/>
      <protection/>
    </xf>
    <xf numFmtId="0" fontId="11" fillId="0" borderId="32" xfId="46" applyFont="1" applyBorder="1" applyAlignment="1" applyProtection="1">
      <alignment horizontal="center" wrapText="1"/>
      <protection/>
    </xf>
    <xf numFmtId="168" fontId="11" fillId="0" borderId="17" xfId="46" applyNumberFormat="1" applyFont="1" applyBorder="1" applyAlignment="1" applyProtection="1">
      <alignment horizontal="center" wrapText="1"/>
      <protection/>
    </xf>
    <xf numFmtId="168" fontId="11" fillId="0" borderId="32" xfId="46" applyNumberFormat="1" applyFont="1" applyBorder="1" applyAlignment="1" applyProtection="1">
      <alignment horizontal="center" wrapText="1"/>
      <protection/>
    </xf>
    <xf numFmtId="0" fontId="11" fillId="0" borderId="17" xfId="46" applyFont="1" applyBorder="1" applyAlignment="1" applyProtection="1">
      <alignment horizontal="center"/>
      <protection/>
    </xf>
    <xf numFmtId="0" fontId="11" fillId="0" borderId="32" xfId="46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" fontId="6" fillId="0" borderId="33" xfId="0" applyNumberFormat="1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1" fontId="0" fillId="0" borderId="34" xfId="0" applyNumberForma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34" fillId="0" borderId="36" xfId="0" applyFont="1" applyBorder="1" applyAlignment="1">
      <alignment horizontal="right"/>
    </xf>
    <xf numFmtId="0" fontId="53" fillId="0" borderId="17" xfId="0" applyFont="1" applyBorder="1" applyAlignment="1">
      <alignment/>
    </xf>
    <xf numFmtId="1" fontId="54" fillId="0" borderId="14" xfId="0" applyNumberFormat="1" applyFont="1" applyBorder="1" applyAlignment="1">
      <alignment horizontal="center"/>
    </xf>
    <xf numFmtId="1" fontId="54" fillId="0" borderId="32" xfId="0" applyNumberFormat="1" applyFont="1" applyBorder="1" applyAlignment="1">
      <alignment horizontal="center"/>
    </xf>
    <xf numFmtId="1" fontId="54" fillId="0" borderId="3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8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5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7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  <xf numFmtId="175" fontId="0" fillId="0" borderId="0" xfId="0" applyNumberFormat="1" applyFont="1" applyAlignment="1" applyProtection="1">
      <alignment horizontal="center"/>
      <protection locked="0"/>
    </xf>
    <xf numFmtId="175" fontId="36" fillId="35" borderId="0" xfId="0" applyNumberFormat="1" applyFont="1" applyFill="1" applyAlignment="1" applyProtection="1">
      <alignment horizontal="center"/>
      <protection locked="0"/>
    </xf>
    <xf numFmtId="175" fontId="36" fillId="0" borderId="0" xfId="0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5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3" width="9.140625" style="2" hidden="1" customWidth="1"/>
  </cols>
  <sheetData>
    <row r="1" spans="1:10" ht="18.75">
      <c r="A1" s="42" t="s">
        <v>26</v>
      </c>
      <c r="B1" s="42"/>
      <c r="C1" s="42"/>
      <c r="D1" s="42"/>
      <c r="E1" s="13" t="s">
        <v>27</v>
      </c>
      <c r="F1" s="13" t="s">
        <v>20</v>
      </c>
      <c r="G1" s="35">
        <v>14</v>
      </c>
      <c r="H1" s="13"/>
      <c r="I1" s="13"/>
      <c r="J1" s="4">
        <v>42504</v>
      </c>
    </row>
    <row r="2" spans="1:13" ht="30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36" t="s">
        <v>4</v>
      </c>
      <c r="H2" s="3" t="s">
        <v>18</v>
      </c>
      <c r="I2" s="3" t="s">
        <v>19</v>
      </c>
      <c r="J2" s="3" t="s">
        <v>5</v>
      </c>
      <c r="K2" s="3" t="s">
        <v>25</v>
      </c>
      <c r="L2" s="27" t="s">
        <v>16</v>
      </c>
      <c r="M2" s="25" t="s">
        <v>17</v>
      </c>
    </row>
    <row r="3" spans="1:13" ht="15">
      <c r="A3" s="64">
        <v>1</v>
      </c>
      <c r="B3" s="30">
        <v>113</v>
      </c>
      <c r="C3" s="31" t="s">
        <v>28</v>
      </c>
      <c r="D3" s="32" t="s">
        <v>29</v>
      </c>
      <c r="E3" s="33" t="s">
        <v>30</v>
      </c>
      <c r="F3" s="32">
        <v>1979</v>
      </c>
      <c r="G3" s="65">
        <v>0.03702187499584397</v>
      </c>
      <c r="H3" s="66">
        <v>15.756450298609067</v>
      </c>
      <c r="I3" s="39">
        <v>0.002644419642560284</v>
      </c>
      <c r="J3" s="34" t="s">
        <v>186</v>
      </c>
      <c r="K3" s="32">
        <v>1</v>
      </c>
      <c r="L3" s="28">
        <f>IF(B3="","",COUNTIF($D$3:D3,D3)-IF(D3="M",COUNTIF($P$3:P3,"M"))-IF(D3="F",COUNTIF($P$3:P3,"F")))</f>
        <v>1</v>
      </c>
      <c r="M3" s="2">
        <f>A3</f>
        <v>1</v>
      </c>
    </row>
    <row r="4" spans="1:13" ht="15">
      <c r="A4" s="64">
        <v>2</v>
      </c>
      <c r="B4" s="30">
        <v>118</v>
      </c>
      <c r="C4" s="31" t="s">
        <v>31</v>
      </c>
      <c r="D4" s="32" t="s">
        <v>29</v>
      </c>
      <c r="E4" s="33" t="s">
        <v>32</v>
      </c>
      <c r="F4" s="32">
        <v>1981</v>
      </c>
      <c r="G4" s="65">
        <v>0.03815613425831543</v>
      </c>
      <c r="H4" s="66">
        <v>15.288061662226866</v>
      </c>
      <c r="I4" s="39">
        <v>0.002725438161308245</v>
      </c>
      <c r="J4" s="34" t="s">
        <v>187</v>
      </c>
      <c r="K4" s="32">
        <v>1</v>
      </c>
      <c r="L4" s="28">
        <f>IF(B4="","",COUNTIF($D$3:D4,D4)-IF(D4="M",COUNTIF($P$3:P4,"M"))-IF(D4="F",COUNTIF($P$3:P4,"F")))</f>
        <v>2</v>
      </c>
      <c r="M4" s="2">
        <f aca="true" t="shared" si="0" ref="M4:M67">A4</f>
        <v>2</v>
      </c>
    </row>
    <row r="5" spans="1:13" ht="15">
      <c r="A5" s="64">
        <v>3</v>
      </c>
      <c r="B5" s="30">
        <v>64</v>
      </c>
      <c r="C5" s="31" t="s">
        <v>33</v>
      </c>
      <c r="D5" s="32" t="s">
        <v>29</v>
      </c>
      <c r="E5" s="33" t="s">
        <v>34</v>
      </c>
      <c r="F5" s="32">
        <v>1968</v>
      </c>
      <c r="G5" s="65">
        <v>0.03864224536664551</v>
      </c>
      <c r="H5" s="66">
        <v>15.095741145436753</v>
      </c>
      <c r="I5" s="39">
        <v>0.0027601603833318222</v>
      </c>
      <c r="J5" s="34" t="s">
        <v>188</v>
      </c>
      <c r="K5" s="32">
        <v>1</v>
      </c>
      <c r="L5" s="28">
        <f>IF(B5="","",COUNTIF($D$3:D5,D5)-IF(D5="M",COUNTIF($P$3:P5,"M"))-IF(D5="F",COUNTIF($P$3:P5,"F")))</f>
        <v>3</v>
      </c>
      <c r="M5" s="2">
        <f t="shared" si="0"/>
        <v>3</v>
      </c>
    </row>
    <row r="6" spans="1:13" ht="15">
      <c r="A6" s="64">
        <v>4</v>
      </c>
      <c r="B6" s="30">
        <v>14</v>
      </c>
      <c r="C6" s="31" t="s">
        <v>35</v>
      </c>
      <c r="D6" s="32" t="s">
        <v>29</v>
      </c>
      <c r="E6" s="33" t="s">
        <v>36</v>
      </c>
      <c r="F6" s="32">
        <v>1974</v>
      </c>
      <c r="G6" s="65">
        <v>0.0388968749975902</v>
      </c>
      <c r="H6" s="66">
        <v>14.996920276229721</v>
      </c>
      <c r="I6" s="39">
        <v>0.0027783482141135857</v>
      </c>
      <c r="J6" s="34" t="s">
        <v>188</v>
      </c>
      <c r="K6" s="32">
        <v>2</v>
      </c>
      <c r="L6" s="28">
        <f>IF(B6="","",COUNTIF($D$3:D6,D6)-IF(D6="M",COUNTIF($P$3:P6,"M"))-IF(D6="F",COUNTIF($P$3:P6,"F")))</f>
        <v>4</v>
      </c>
      <c r="M6" s="2">
        <f t="shared" si="0"/>
        <v>4</v>
      </c>
    </row>
    <row r="7" spans="1:13" ht="15">
      <c r="A7" s="64">
        <v>5</v>
      </c>
      <c r="B7" s="30">
        <v>62</v>
      </c>
      <c r="C7" s="31" t="s">
        <v>37</v>
      </c>
      <c r="D7" s="32" t="s">
        <v>29</v>
      </c>
      <c r="E7" s="33" t="s">
        <v>34</v>
      </c>
      <c r="F7" s="32">
        <v>1974</v>
      </c>
      <c r="G7" s="65">
        <v>0.03931354166707024</v>
      </c>
      <c r="H7" s="66">
        <v>14.837974616312534</v>
      </c>
      <c r="I7" s="39">
        <v>0.0028081101190764457</v>
      </c>
      <c r="J7" s="34" t="s">
        <v>188</v>
      </c>
      <c r="K7" s="32">
        <v>3</v>
      </c>
      <c r="L7" s="28">
        <f>IF(B7="","",COUNTIF($D$3:D7,D7)-IF(D7="M",COUNTIF($P$3:P7,"M"))-IF(D7="F",COUNTIF($P$3:P7,"F")))</f>
        <v>5</v>
      </c>
      <c r="M7" s="2">
        <f t="shared" si="0"/>
        <v>5</v>
      </c>
    </row>
    <row r="8" spans="1:13" ht="15">
      <c r="A8" s="64">
        <v>6</v>
      </c>
      <c r="B8" s="30">
        <v>119</v>
      </c>
      <c r="C8" s="31" t="s">
        <v>38</v>
      </c>
      <c r="D8" s="32" t="s">
        <v>29</v>
      </c>
      <c r="E8" s="33" t="s">
        <v>39</v>
      </c>
      <c r="F8" s="32">
        <v>1982</v>
      </c>
      <c r="G8" s="65">
        <v>0.040748726853053086</v>
      </c>
      <c r="H8" s="66">
        <v>14.315375678777244</v>
      </c>
      <c r="I8" s="39">
        <v>0.002910623346646649</v>
      </c>
      <c r="J8" s="34" t="s">
        <v>187</v>
      </c>
      <c r="K8" s="32">
        <v>2</v>
      </c>
      <c r="L8" s="28">
        <f>IF(B8="","",COUNTIF($D$3:D8,D8)-IF(D8="M",COUNTIF($P$3:P8,"M"))-IF(D8="F",COUNTIF($P$3:P8,"F")))</f>
        <v>6</v>
      </c>
      <c r="M8" s="2">
        <f t="shared" si="0"/>
        <v>6</v>
      </c>
    </row>
    <row r="9" spans="1:13" ht="15">
      <c r="A9" s="64">
        <v>7</v>
      </c>
      <c r="B9" s="30">
        <v>40</v>
      </c>
      <c r="C9" s="31" t="s">
        <v>40</v>
      </c>
      <c r="D9" s="32" t="s">
        <v>29</v>
      </c>
      <c r="E9" s="33" t="s">
        <v>41</v>
      </c>
      <c r="F9" s="32">
        <v>1965</v>
      </c>
      <c r="G9" s="65">
        <v>0.040957060184155125</v>
      </c>
      <c r="H9" s="66">
        <v>14.24255868732993</v>
      </c>
      <c r="I9" s="39">
        <v>0.0029255042988682234</v>
      </c>
      <c r="J9" s="34" t="s">
        <v>189</v>
      </c>
      <c r="K9" s="32">
        <v>1</v>
      </c>
      <c r="L9" s="28">
        <f>IF(B9="","",COUNTIF($D$3:D9,D9)-IF(D9="M",COUNTIF($P$3:P9,"M"))-IF(D9="F",COUNTIF($P$3:P9,"F")))</f>
        <v>7</v>
      </c>
      <c r="M9" s="2">
        <f t="shared" si="0"/>
        <v>7</v>
      </c>
    </row>
    <row r="10" spans="1:13" ht="15">
      <c r="A10" s="64">
        <v>8</v>
      </c>
      <c r="B10" s="30">
        <v>128</v>
      </c>
      <c r="C10" s="31" t="s">
        <v>42</v>
      </c>
      <c r="D10" s="32" t="s">
        <v>29</v>
      </c>
      <c r="E10" s="33" t="s">
        <v>34</v>
      </c>
      <c r="F10" s="32">
        <v>1987</v>
      </c>
      <c r="G10" s="65">
        <v>0.041443171292485204</v>
      </c>
      <c r="H10" s="66">
        <v>14.075499416211613</v>
      </c>
      <c r="I10" s="39">
        <v>0.0029602265208918004</v>
      </c>
      <c r="J10" s="34" t="s">
        <v>190</v>
      </c>
      <c r="K10" s="32">
        <v>1</v>
      </c>
      <c r="L10" s="28">
        <f>IF(B10="","",COUNTIF($D$3:D10,D10)-IF(D10="M",COUNTIF($P$3:P10,"M"))-IF(D10="F",COUNTIF($P$3:P10,"F")))</f>
        <v>8</v>
      </c>
      <c r="M10" s="2">
        <f t="shared" si="0"/>
        <v>8</v>
      </c>
    </row>
    <row r="11" spans="1:13" ht="15">
      <c r="A11" s="64">
        <v>9</v>
      </c>
      <c r="B11" s="30">
        <v>17</v>
      </c>
      <c r="C11" s="31" t="s">
        <v>43</v>
      </c>
      <c r="D11" s="32" t="s">
        <v>29</v>
      </c>
      <c r="E11" s="33" t="s">
        <v>44</v>
      </c>
      <c r="F11" s="32">
        <v>1970</v>
      </c>
      <c r="G11" s="65">
        <v>0.041489467592327856</v>
      </c>
      <c r="H11" s="66">
        <v>14.059793176068668</v>
      </c>
      <c r="I11" s="39">
        <v>0.0029635333994519897</v>
      </c>
      <c r="J11" s="34" t="s">
        <v>188</v>
      </c>
      <c r="K11" s="32">
        <v>4</v>
      </c>
      <c r="L11" s="28">
        <f>IF(B11="","",COUNTIF($D$3:D11,D11)-IF(D11="M",COUNTIF($P$3:P11,"M"))-IF(D11="F",COUNTIF($P$3:P11,"F")))</f>
        <v>9</v>
      </c>
      <c r="M11" s="2">
        <f t="shared" si="0"/>
        <v>9</v>
      </c>
    </row>
    <row r="12" spans="1:13" ht="15">
      <c r="A12" s="64">
        <v>10</v>
      </c>
      <c r="B12" s="30">
        <v>103</v>
      </c>
      <c r="C12" s="31" t="s">
        <v>45</v>
      </c>
      <c r="D12" s="32" t="s">
        <v>46</v>
      </c>
      <c r="E12" s="33" t="s">
        <v>47</v>
      </c>
      <c r="F12" s="32">
        <v>1984</v>
      </c>
      <c r="G12" s="65">
        <v>0.041593634261516854</v>
      </c>
      <c r="H12" s="66">
        <v>14.024581974868289</v>
      </c>
      <c r="I12" s="39">
        <v>0.0029709738758226323</v>
      </c>
      <c r="J12" s="34" t="s">
        <v>191</v>
      </c>
      <c r="K12" s="32">
        <v>1</v>
      </c>
      <c r="L12" s="28">
        <f>IF(B12="","",COUNTIF($D$3:D12,D12)-IF(D12="M",COUNTIF($P$3:P12,"M"))-IF(D12="F",COUNTIF($P$3:P12,"F")))</f>
        <v>1</v>
      </c>
      <c r="M12" s="2">
        <f t="shared" si="0"/>
        <v>10</v>
      </c>
    </row>
    <row r="13" spans="1:13" ht="15">
      <c r="A13" s="64">
        <v>11</v>
      </c>
      <c r="B13" s="30">
        <v>137</v>
      </c>
      <c r="C13" s="31" t="s">
        <v>48</v>
      </c>
      <c r="D13" s="32" t="s">
        <v>29</v>
      </c>
      <c r="E13" s="33" t="s">
        <v>44</v>
      </c>
      <c r="F13" s="32">
        <v>1978</v>
      </c>
      <c r="G13" s="65">
        <v>0.041608796296296297</v>
      </c>
      <c r="H13" s="66">
        <v>14.019471488178025</v>
      </c>
      <c r="I13" s="39">
        <v>0.0029720568783068784</v>
      </c>
      <c r="J13" s="34" t="s">
        <v>187</v>
      </c>
      <c r="K13" s="32">
        <v>3</v>
      </c>
      <c r="L13" s="28">
        <f>IF(B13="","",COUNTIF($D$3:D13,D13)-IF(D13="M",COUNTIF($P$3:P13,"M"))-IF(D13="F",COUNTIF($P$3:P13,"F")))</f>
        <v>10</v>
      </c>
      <c r="M13" s="2">
        <f t="shared" si="0"/>
        <v>11</v>
      </c>
    </row>
    <row r="14" spans="1:13" ht="15">
      <c r="A14" s="64">
        <v>12</v>
      </c>
      <c r="B14" s="30">
        <v>22</v>
      </c>
      <c r="C14" s="31" t="s">
        <v>49</v>
      </c>
      <c r="D14" s="32" t="s">
        <v>46</v>
      </c>
      <c r="E14" s="33" t="s">
        <v>30</v>
      </c>
      <c r="F14" s="32">
        <v>1967</v>
      </c>
      <c r="G14" s="65">
        <v>0.041628356477303896</v>
      </c>
      <c r="H14" s="66">
        <v>14.012884069813595</v>
      </c>
      <c r="I14" s="39">
        <v>0.0029734540340931354</v>
      </c>
      <c r="J14" s="34" t="s">
        <v>192</v>
      </c>
      <c r="K14" s="32">
        <v>1</v>
      </c>
      <c r="L14" s="28">
        <f>IF(B14="","",COUNTIF($D$3:D14,D14)-IF(D14="M",COUNTIF($P$3:P14,"M"))-IF(D14="F",COUNTIF($P$3:P14,"F")))</f>
        <v>2</v>
      </c>
      <c r="M14" s="2">
        <f t="shared" si="0"/>
        <v>12</v>
      </c>
    </row>
    <row r="15" spans="1:13" ht="15">
      <c r="A15" s="64">
        <v>13</v>
      </c>
      <c r="B15" s="30">
        <v>81</v>
      </c>
      <c r="C15" s="31" t="s">
        <v>50</v>
      </c>
      <c r="D15" s="32" t="s">
        <v>29</v>
      </c>
      <c r="E15" s="33" t="s">
        <v>51</v>
      </c>
      <c r="F15" s="32">
        <v>1964</v>
      </c>
      <c r="G15" s="65">
        <v>0.042230208331602626</v>
      </c>
      <c r="H15" s="66">
        <v>13.81317678456255</v>
      </c>
      <c r="I15" s="39">
        <v>0.0030164434522573303</v>
      </c>
      <c r="J15" s="34" t="s">
        <v>189</v>
      </c>
      <c r="K15" s="32">
        <v>2</v>
      </c>
      <c r="L15" s="28">
        <f>IF(B15="","",COUNTIF($D$3:D15,D15)-IF(D15="M",COUNTIF($P$3:P15,"M"))-IF(D15="F",COUNTIF($P$3:P15,"F")))</f>
        <v>11</v>
      </c>
      <c r="M15" s="2">
        <f t="shared" si="0"/>
        <v>13</v>
      </c>
    </row>
    <row r="16" spans="1:13" ht="15">
      <c r="A16" s="64">
        <v>14</v>
      </c>
      <c r="B16" s="30">
        <v>124</v>
      </c>
      <c r="C16" s="31" t="s">
        <v>52</v>
      </c>
      <c r="D16" s="32" t="s">
        <v>29</v>
      </c>
      <c r="E16" s="33" t="s">
        <v>36</v>
      </c>
      <c r="F16" s="32">
        <v>1976</v>
      </c>
      <c r="G16" s="65">
        <v>0.04260057870124001</v>
      </c>
      <c r="H16" s="66">
        <v>13.693084721319849</v>
      </c>
      <c r="I16" s="39">
        <v>0.0030428984786600006</v>
      </c>
      <c r="J16" s="34" t="s">
        <v>188</v>
      </c>
      <c r="K16" s="32">
        <v>5</v>
      </c>
      <c r="L16" s="28">
        <f>IF(B16="","",COUNTIF($D$3:D16,D16)-IF(D16="M",COUNTIF($P$3:P16,"M"))-IF(D16="F",COUNTIF($P$3:P16,"F")))</f>
        <v>12</v>
      </c>
      <c r="M16" s="2">
        <f t="shared" si="0"/>
        <v>14</v>
      </c>
    </row>
    <row r="17" spans="1:13" ht="15">
      <c r="A17" s="64">
        <v>15</v>
      </c>
      <c r="B17" s="30">
        <v>25</v>
      </c>
      <c r="C17" s="31" t="s">
        <v>53</v>
      </c>
      <c r="D17" s="32" t="s">
        <v>29</v>
      </c>
      <c r="E17" s="33" t="s">
        <v>54</v>
      </c>
      <c r="F17" s="32">
        <v>1979</v>
      </c>
      <c r="G17" s="65">
        <v>0.042762615739775356</v>
      </c>
      <c r="H17" s="66">
        <v>13.641198585304261</v>
      </c>
      <c r="I17" s="39">
        <v>0.003054472552841097</v>
      </c>
      <c r="J17" s="34" t="s">
        <v>187</v>
      </c>
      <c r="K17" s="32">
        <v>4</v>
      </c>
      <c r="L17" s="28">
        <f>IF(B17="","",COUNTIF($D$3:D17,D17)-IF(D17="M",COUNTIF($P$3:P17,"M"))-IF(D17="F",COUNTIF($P$3:P17,"F")))</f>
        <v>13</v>
      </c>
      <c r="M17" s="2">
        <f t="shared" si="0"/>
        <v>15</v>
      </c>
    </row>
    <row r="18" spans="1:13" ht="15">
      <c r="A18" s="64">
        <v>16</v>
      </c>
      <c r="B18" s="30">
        <v>55</v>
      </c>
      <c r="C18" s="31" t="s">
        <v>55</v>
      </c>
      <c r="D18" s="32" t="s">
        <v>29</v>
      </c>
      <c r="E18" s="33" t="s">
        <v>56</v>
      </c>
      <c r="F18" s="32">
        <v>1975</v>
      </c>
      <c r="G18" s="65">
        <v>0.0428899305552477</v>
      </c>
      <c r="H18" s="66">
        <v>13.600705941501248</v>
      </c>
      <c r="I18" s="39">
        <v>0.0030635664682319786</v>
      </c>
      <c r="J18" s="34" t="s">
        <v>188</v>
      </c>
      <c r="K18" s="32">
        <v>6</v>
      </c>
      <c r="L18" s="28">
        <f>IF(B18="","",COUNTIF($D$3:D18,D18)-IF(D18="M",COUNTIF($P$3:P18,"M"))-IF(D18="F",COUNTIF($P$3:P18,"F")))</f>
        <v>14</v>
      </c>
      <c r="M18" s="2">
        <f t="shared" si="0"/>
        <v>16</v>
      </c>
    </row>
    <row r="19" spans="1:13" ht="15">
      <c r="A19" s="64">
        <v>17</v>
      </c>
      <c r="B19" s="30">
        <v>56</v>
      </c>
      <c r="C19" s="31" t="s">
        <v>57</v>
      </c>
      <c r="D19" s="32" t="s">
        <v>29</v>
      </c>
      <c r="E19" s="33" t="s">
        <v>56</v>
      </c>
      <c r="F19" s="32">
        <v>1978</v>
      </c>
      <c r="G19" s="65">
        <v>0.0428899305552477</v>
      </c>
      <c r="H19" s="66">
        <v>13.600705941501248</v>
      </c>
      <c r="I19" s="39">
        <v>0.0030635664682319786</v>
      </c>
      <c r="J19" s="34" t="s">
        <v>187</v>
      </c>
      <c r="K19" s="32">
        <v>5</v>
      </c>
      <c r="L19" s="28">
        <f>IF(B19="","",COUNTIF($D$3:D19,D19)-IF(D19="M",COUNTIF($P$3:P19,"M"))-IF(D19="F",COUNTIF($P$3:P19,"F")))</f>
        <v>15</v>
      </c>
      <c r="M19" s="2">
        <f t="shared" si="0"/>
        <v>17</v>
      </c>
    </row>
    <row r="20" spans="1:13" ht="15">
      <c r="A20" s="64">
        <v>18</v>
      </c>
      <c r="B20" s="30">
        <v>121</v>
      </c>
      <c r="C20" s="31" t="s">
        <v>58</v>
      </c>
      <c r="D20" s="32" t="s">
        <v>29</v>
      </c>
      <c r="E20" s="33" t="s">
        <v>59</v>
      </c>
      <c r="F20" s="32">
        <v>1992</v>
      </c>
      <c r="G20" s="65">
        <v>0.04320243055553874</v>
      </c>
      <c r="H20" s="66">
        <v>13.50232674023817</v>
      </c>
      <c r="I20" s="39">
        <v>0.003085887896824196</v>
      </c>
      <c r="J20" s="34" t="s">
        <v>190</v>
      </c>
      <c r="K20" s="32">
        <v>2</v>
      </c>
      <c r="L20" s="28">
        <f>IF(B20="","",COUNTIF($D$3:D20,D20)-IF(D20="M",COUNTIF($P$3:P20,"M"))-IF(D20="F",COUNTIF($P$3:P20,"F")))</f>
        <v>16</v>
      </c>
      <c r="M20" s="2">
        <f t="shared" si="0"/>
        <v>18</v>
      </c>
    </row>
    <row r="21" spans="1:13" ht="15">
      <c r="A21" s="64">
        <v>19</v>
      </c>
      <c r="B21" s="30">
        <v>46</v>
      </c>
      <c r="C21" s="31" t="s">
        <v>60</v>
      </c>
      <c r="D21" s="32" t="s">
        <v>29</v>
      </c>
      <c r="E21" s="33" t="s">
        <v>61</v>
      </c>
      <c r="F21" s="32">
        <v>1968</v>
      </c>
      <c r="G21" s="65">
        <v>0.04425567129510455</v>
      </c>
      <c r="H21" s="66">
        <v>13.18098486052928</v>
      </c>
      <c r="I21" s="39">
        <v>0.0031611193782217534</v>
      </c>
      <c r="J21" s="34" t="s">
        <v>188</v>
      </c>
      <c r="K21" s="32">
        <v>7</v>
      </c>
      <c r="L21" s="28">
        <f>IF(B21="","",COUNTIF($D$3:D21,D21)-IF(D21="M",COUNTIF($P$3:P21,"M"))-IF(D21="F",COUNTIF($P$3:P21,"F")))</f>
        <v>17</v>
      </c>
      <c r="M21" s="2">
        <f t="shared" si="0"/>
        <v>19</v>
      </c>
    </row>
    <row r="22" spans="1:13" ht="15">
      <c r="A22" s="64">
        <v>20</v>
      </c>
      <c r="B22" s="30">
        <v>122</v>
      </c>
      <c r="C22" s="31" t="s">
        <v>62</v>
      </c>
      <c r="D22" s="32" t="s">
        <v>29</v>
      </c>
      <c r="E22" s="33" t="s">
        <v>63</v>
      </c>
      <c r="F22" s="32">
        <v>1980</v>
      </c>
      <c r="G22" s="65">
        <v>0.04446400462620659</v>
      </c>
      <c r="H22" s="66">
        <v>13.119226174907404</v>
      </c>
      <c r="I22" s="39">
        <v>0.0031760003304433277</v>
      </c>
      <c r="J22" s="34" t="s">
        <v>187</v>
      </c>
      <c r="K22" s="32">
        <v>6</v>
      </c>
      <c r="L22" s="28">
        <f>IF(B22="","",COUNTIF($D$3:D22,D22)-IF(D22="M",COUNTIF($P$3:P22,"M"))-IF(D22="F",COUNTIF($P$3:P22,"F")))</f>
        <v>18</v>
      </c>
      <c r="M22" s="2">
        <f t="shared" si="0"/>
        <v>20</v>
      </c>
    </row>
    <row r="23" spans="1:13" ht="15">
      <c r="A23" s="64">
        <v>21</v>
      </c>
      <c r="B23" s="30">
        <v>70</v>
      </c>
      <c r="C23" s="31" t="s">
        <v>64</v>
      </c>
      <c r="D23" s="32" t="s">
        <v>46</v>
      </c>
      <c r="E23" s="33" t="s">
        <v>65</v>
      </c>
      <c r="F23" s="32">
        <v>1979</v>
      </c>
      <c r="G23" s="65">
        <v>0.04447557870298624</v>
      </c>
      <c r="H23" s="66">
        <v>13.11581210058918</v>
      </c>
      <c r="I23" s="39">
        <v>0.003176827050213303</v>
      </c>
      <c r="J23" s="34" t="s">
        <v>193</v>
      </c>
      <c r="K23" s="32">
        <v>1</v>
      </c>
      <c r="L23" s="28">
        <f>IF(B23="","",COUNTIF($D$3:D23,D23)-IF(D23="M",COUNTIF($P$3:P23,"M"))-IF(D23="F",COUNTIF($P$3:P23,"F")))</f>
        <v>3</v>
      </c>
      <c r="M23" s="2">
        <f t="shared" si="0"/>
        <v>21</v>
      </c>
    </row>
    <row r="24" spans="1:13" ht="15">
      <c r="A24" s="64">
        <v>22</v>
      </c>
      <c r="B24" s="30">
        <v>30</v>
      </c>
      <c r="C24" s="31" t="s">
        <v>66</v>
      </c>
      <c r="D24" s="32" t="s">
        <v>29</v>
      </c>
      <c r="E24" s="33" t="s">
        <v>54</v>
      </c>
      <c r="F24" s="32">
        <v>1979</v>
      </c>
      <c r="G24" s="65">
        <v>0.04449872684926959</v>
      </c>
      <c r="H24" s="66">
        <v>13.108989282081184</v>
      </c>
      <c r="I24" s="39">
        <v>0.003178480489233542</v>
      </c>
      <c r="J24" s="34" t="s">
        <v>187</v>
      </c>
      <c r="K24" s="32">
        <v>7</v>
      </c>
      <c r="L24" s="28">
        <f>IF(B24="","",COUNTIF($D$3:D24,D24)-IF(D24="M",COUNTIF($P$3:P24,"M"))-IF(D24="F",COUNTIF($P$3:P24,"F")))</f>
        <v>19</v>
      </c>
      <c r="M24" s="2">
        <f t="shared" si="0"/>
        <v>22</v>
      </c>
    </row>
    <row r="25" spans="1:13" ht="15">
      <c r="A25" s="64">
        <v>23</v>
      </c>
      <c r="B25" s="30">
        <v>125</v>
      </c>
      <c r="C25" s="31" t="s">
        <v>67</v>
      </c>
      <c r="D25" s="32" t="s">
        <v>29</v>
      </c>
      <c r="E25" s="33" t="s">
        <v>36</v>
      </c>
      <c r="F25" s="32">
        <v>1966</v>
      </c>
      <c r="G25" s="65">
        <v>0.04451030092604924</v>
      </c>
      <c r="H25" s="66">
        <v>13.105580532975972</v>
      </c>
      <c r="I25" s="39">
        <v>0.0031793072090035173</v>
      </c>
      <c r="J25" s="34" t="s">
        <v>189</v>
      </c>
      <c r="K25" s="32">
        <v>3</v>
      </c>
      <c r="L25" s="28">
        <f>IF(B25="","",COUNTIF($D$3:D25,D25)-IF(D25="M",COUNTIF($P$3:P25,"M"))-IF(D25="F",COUNTIF($P$3:P25,"F")))</f>
        <v>20</v>
      </c>
      <c r="M25" s="2">
        <f t="shared" si="0"/>
        <v>23</v>
      </c>
    </row>
    <row r="26" spans="1:13" ht="15">
      <c r="A26" s="64">
        <v>24</v>
      </c>
      <c r="B26" s="30">
        <v>106</v>
      </c>
      <c r="C26" s="31" t="s">
        <v>68</v>
      </c>
      <c r="D26" s="32" t="s">
        <v>29</v>
      </c>
      <c r="E26" s="33" t="s">
        <v>69</v>
      </c>
      <c r="F26" s="32">
        <v>1982</v>
      </c>
      <c r="G26" s="65">
        <v>0.04457974537217524</v>
      </c>
      <c r="H26" s="66">
        <v>13.08516521266236</v>
      </c>
      <c r="I26" s="39">
        <v>0.0031842675265839455</v>
      </c>
      <c r="J26" s="34" t="s">
        <v>187</v>
      </c>
      <c r="K26" s="32">
        <v>8</v>
      </c>
      <c r="L26" s="28">
        <f>IF(B26="","",COUNTIF($D$3:D26,D26)-IF(D26="M",COUNTIF($P$3:P26,"M"))-IF(D26="F",COUNTIF($P$3:P26,"F")))</f>
        <v>21</v>
      </c>
      <c r="M26" s="2">
        <f t="shared" si="0"/>
        <v>24</v>
      </c>
    </row>
    <row r="27" spans="1:13" ht="15">
      <c r="A27" s="64">
        <v>25</v>
      </c>
      <c r="B27" s="30">
        <v>44</v>
      </c>
      <c r="C27" s="31" t="s">
        <v>70</v>
      </c>
      <c r="D27" s="32" t="s">
        <v>46</v>
      </c>
      <c r="E27" s="33" t="s">
        <v>71</v>
      </c>
      <c r="F27" s="32">
        <v>1974</v>
      </c>
      <c r="G27" s="65">
        <v>0.044672337964584585</v>
      </c>
      <c r="H27" s="66">
        <v>13.058043521155964</v>
      </c>
      <c r="I27" s="39">
        <v>0.0031908812831846134</v>
      </c>
      <c r="J27" s="34" t="s">
        <v>192</v>
      </c>
      <c r="K27" s="32">
        <v>2</v>
      </c>
      <c r="L27" s="28">
        <f>IF(B27="","",COUNTIF($D$3:D27,D27)-IF(D27="M",COUNTIF($P$3:P27,"M"))-IF(D27="F",COUNTIF($P$3:P27,"F")))</f>
        <v>4</v>
      </c>
      <c r="M27" s="2">
        <f t="shared" si="0"/>
        <v>25</v>
      </c>
    </row>
    <row r="28" spans="1:13" ht="15">
      <c r="A28" s="64">
        <v>26</v>
      </c>
      <c r="B28" s="30">
        <v>131</v>
      </c>
      <c r="C28" s="31" t="s">
        <v>72</v>
      </c>
      <c r="D28" s="32" t="s">
        <v>29</v>
      </c>
      <c r="E28" s="33" t="s">
        <v>73</v>
      </c>
      <c r="F28" s="32">
        <v>1970</v>
      </c>
      <c r="G28" s="65">
        <v>0.04489224537246628</v>
      </c>
      <c r="H28" s="66">
        <v>12.994077896827783</v>
      </c>
      <c r="I28" s="39">
        <v>0.003206588955176163</v>
      </c>
      <c r="J28" s="34" t="s">
        <v>188</v>
      </c>
      <c r="K28" s="32">
        <v>8</v>
      </c>
      <c r="L28" s="28">
        <f>IF(B28="","",COUNTIF($D$3:D28,D28)-IF(D28="M",COUNTIF($P$3:P28,"M"))-IF(D28="F",COUNTIF($P$3:P28,"F")))</f>
        <v>22</v>
      </c>
      <c r="M28" s="2">
        <f t="shared" si="0"/>
        <v>26</v>
      </c>
    </row>
    <row r="29" spans="1:13" ht="15">
      <c r="A29" s="64">
        <v>27</v>
      </c>
      <c r="B29" s="30">
        <v>140</v>
      </c>
      <c r="C29" s="31" t="s">
        <v>74</v>
      </c>
      <c r="D29" s="32" t="s">
        <v>29</v>
      </c>
      <c r="E29" s="33" t="s">
        <v>44</v>
      </c>
      <c r="F29" s="32">
        <v>1980</v>
      </c>
      <c r="G29" s="65">
        <v>0.04587604166590609</v>
      </c>
      <c r="H29" s="66">
        <v>12.715424263965039</v>
      </c>
      <c r="I29" s="39">
        <v>0.0032768601189932917</v>
      </c>
      <c r="J29" s="34" t="s">
        <v>187</v>
      </c>
      <c r="K29" s="32">
        <v>9</v>
      </c>
      <c r="L29" s="28">
        <f>IF(B29="","",COUNTIF($D$3:D29,D29)-IF(D29="M",COUNTIF($P$3:P29,"M"))-IF(D29="F",COUNTIF($P$3:P29,"F")))</f>
        <v>23</v>
      </c>
      <c r="M29" s="2">
        <f t="shared" si="0"/>
        <v>27</v>
      </c>
    </row>
    <row r="30" spans="1:13" ht="15">
      <c r="A30" s="64">
        <v>28</v>
      </c>
      <c r="B30" s="30">
        <v>26</v>
      </c>
      <c r="C30" s="31" t="s">
        <v>75</v>
      </c>
      <c r="D30" s="32" t="s">
        <v>29</v>
      </c>
      <c r="E30" s="33" t="s">
        <v>54</v>
      </c>
      <c r="F30" s="32">
        <v>1972</v>
      </c>
      <c r="G30" s="65">
        <v>0.04587604166590609</v>
      </c>
      <c r="H30" s="66">
        <v>12.715424263965039</v>
      </c>
      <c r="I30" s="39">
        <v>0.0032768601189932917</v>
      </c>
      <c r="J30" s="34" t="s">
        <v>188</v>
      </c>
      <c r="K30" s="32">
        <v>9</v>
      </c>
      <c r="L30" s="28">
        <f>IF(B30="","",COUNTIF($D$3:D30,D30)-IF(D30="M",COUNTIF($P$3:P30,"M"))-IF(D30="F",COUNTIF($P$3:P30,"F")))</f>
        <v>24</v>
      </c>
      <c r="M30" s="2">
        <f t="shared" si="0"/>
        <v>28</v>
      </c>
    </row>
    <row r="31" spans="1:13" ht="15">
      <c r="A31" s="78">
        <v>29</v>
      </c>
      <c r="B31" s="79">
        <v>6</v>
      </c>
      <c r="C31" s="80" t="s">
        <v>76</v>
      </c>
      <c r="D31" s="81" t="s">
        <v>29</v>
      </c>
      <c r="E31" s="82" t="s">
        <v>77</v>
      </c>
      <c r="F31" s="81">
        <v>1973</v>
      </c>
      <c r="G31" s="83">
        <v>0.045910763888969086</v>
      </c>
      <c r="H31" s="84">
        <v>12.705807612874201</v>
      </c>
      <c r="I31" s="85">
        <v>0.003279340277783506</v>
      </c>
      <c r="J31" s="86" t="s">
        <v>188</v>
      </c>
      <c r="K31" s="81">
        <v>10</v>
      </c>
      <c r="L31" s="28">
        <f>IF(B31="","",COUNTIF($D$3:D31,D31)-IF(D31="M",COUNTIF($P$3:P31,"M"))-IF(D31="F",COUNTIF($P$3:P31,"F")))</f>
        <v>25</v>
      </c>
      <c r="M31" s="2">
        <f t="shared" si="0"/>
        <v>29</v>
      </c>
    </row>
    <row r="32" spans="1:13" ht="15">
      <c r="A32" s="64">
        <v>30</v>
      </c>
      <c r="B32" s="30">
        <v>54</v>
      </c>
      <c r="C32" s="31" t="s">
        <v>78</v>
      </c>
      <c r="D32" s="32" t="s">
        <v>29</v>
      </c>
      <c r="E32" s="33" t="s">
        <v>56</v>
      </c>
      <c r="F32" s="32">
        <v>1974</v>
      </c>
      <c r="G32" s="65">
        <v>0.04623483795876382</v>
      </c>
      <c r="H32" s="66">
        <v>12.61674873509019</v>
      </c>
      <c r="I32" s="39">
        <v>0.0033024884256259873</v>
      </c>
      <c r="J32" s="34" t="s">
        <v>188</v>
      </c>
      <c r="K32" s="32">
        <v>11</v>
      </c>
      <c r="L32" s="28">
        <f>IF(B32="","",COUNTIF($D$3:D32,D32)-IF(D32="M",COUNTIF($P$3:P32,"M"))-IF(D32="F",COUNTIF($P$3:P32,"F")))</f>
        <v>26</v>
      </c>
      <c r="M32" s="2">
        <f t="shared" si="0"/>
        <v>30</v>
      </c>
    </row>
    <row r="33" spans="1:13" ht="15">
      <c r="A33" s="64">
        <v>31</v>
      </c>
      <c r="B33" s="30">
        <v>75</v>
      </c>
      <c r="C33" s="31" t="s">
        <v>79</v>
      </c>
      <c r="D33" s="32" t="s">
        <v>29</v>
      </c>
      <c r="E33" s="33" t="s">
        <v>65</v>
      </c>
      <c r="F33" s="32">
        <v>1958</v>
      </c>
      <c r="G33" s="65">
        <v>0.04624641203554347</v>
      </c>
      <c r="H33" s="66">
        <v>12.613591144865518</v>
      </c>
      <c r="I33" s="39">
        <v>0.0033033151453959624</v>
      </c>
      <c r="J33" s="34" t="s">
        <v>189</v>
      </c>
      <c r="K33" s="32">
        <v>4</v>
      </c>
      <c r="L33" s="28">
        <f>IF(B33="","",COUNTIF($D$3:D33,D33)-IF(D33="M",COUNTIF($P$3:P33,"M"))-IF(D33="F",COUNTIF($P$3:P33,"F")))</f>
        <v>27</v>
      </c>
      <c r="M33" s="2">
        <f t="shared" si="0"/>
        <v>31</v>
      </c>
    </row>
    <row r="34" spans="1:13" ht="15">
      <c r="A34" s="64">
        <v>32</v>
      </c>
      <c r="B34" s="30">
        <v>36</v>
      </c>
      <c r="C34" s="31" t="s">
        <v>80</v>
      </c>
      <c r="D34" s="32" t="s">
        <v>29</v>
      </c>
      <c r="E34" s="33" t="s">
        <v>81</v>
      </c>
      <c r="F34" s="32">
        <v>1961</v>
      </c>
      <c r="G34" s="65">
        <v>0.046257986112323124</v>
      </c>
      <c r="H34" s="66">
        <v>12.610435134743867</v>
      </c>
      <c r="I34" s="39">
        <v>0.0033041418651659376</v>
      </c>
      <c r="J34" s="34" t="s">
        <v>189</v>
      </c>
      <c r="K34" s="32">
        <v>5</v>
      </c>
      <c r="L34" s="28">
        <f>IF(B34="","",COUNTIF($D$3:D34,D34)-IF(D34="M",COUNTIF($P$3:P34,"M"))-IF(D34="F",COUNTIF($P$3:P34,"F")))</f>
        <v>28</v>
      </c>
      <c r="M34" s="2">
        <f t="shared" si="0"/>
        <v>32</v>
      </c>
    </row>
    <row r="35" spans="1:13" ht="15">
      <c r="A35" s="64">
        <v>33</v>
      </c>
      <c r="B35" s="30">
        <v>43</v>
      </c>
      <c r="C35" s="31" t="s">
        <v>82</v>
      </c>
      <c r="D35" s="32" t="s">
        <v>46</v>
      </c>
      <c r="E35" s="33" t="s">
        <v>83</v>
      </c>
      <c r="F35" s="32">
        <v>1973</v>
      </c>
      <c r="G35" s="65">
        <v>0.04635057870473247</v>
      </c>
      <c r="H35" s="66">
        <v>12.58524380136324</v>
      </c>
      <c r="I35" s="39">
        <v>0.003310755621766605</v>
      </c>
      <c r="J35" s="34" t="s">
        <v>192</v>
      </c>
      <c r="K35" s="32">
        <v>3</v>
      </c>
      <c r="L35" s="28">
        <f>IF(B35="","",COUNTIF($D$3:D35,D35)-IF(D35="M",COUNTIF($P$3:P35,"M"))-IF(D35="F",COUNTIF($P$3:P35,"F")))</f>
        <v>5</v>
      </c>
      <c r="M35" s="2">
        <f t="shared" si="0"/>
        <v>33</v>
      </c>
    </row>
    <row r="36" spans="1:13" ht="15">
      <c r="A36" s="64">
        <v>34</v>
      </c>
      <c r="B36" s="30">
        <v>63</v>
      </c>
      <c r="C36" s="31" t="s">
        <v>84</v>
      </c>
      <c r="D36" s="32" t="s">
        <v>46</v>
      </c>
      <c r="E36" s="33" t="s">
        <v>34</v>
      </c>
      <c r="F36" s="32">
        <v>1970</v>
      </c>
      <c r="G36" s="65">
        <v>0.04642002314358251</v>
      </c>
      <c r="H36" s="66">
        <v>12.566416253800988</v>
      </c>
      <c r="I36" s="39">
        <v>0.003315715938827322</v>
      </c>
      <c r="J36" s="34" t="s">
        <v>192</v>
      </c>
      <c r="K36" s="32">
        <v>4</v>
      </c>
      <c r="L36" s="28">
        <f>IF(B36="","",COUNTIF($D$3:D36,D36)-IF(D36="M",COUNTIF($P$3:P36,"M"))-IF(D36="F",COUNTIF($P$3:P36,"F")))</f>
        <v>6</v>
      </c>
      <c r="M36" s="2">
        <f t="shared" si="0"/>
        <v>34</v>
      </c>
    </row>
    <row r="37" spans="1:13" ht="15">
      <c r="A37" s="64">
        <v>35</v>
      </c>
      <c r="B37" s="30">
        <v>41</v>
      </c>
      <c r="C37" s="31" t="s">
        <v>85</v>
      </c>
      <c r="D37" s="32" t="s">
        <v>29</v>
      </c>
      <c r="E37" s="33" t="s">
        <v>86</v>
      </c>
      <c r="F37" s="32">
        <v>1952</v>
      </c>
      <c r="G37" s="65">
        <v>0.04724178240576293</v>
      </c>
      <c r="H37" s="66">
        <v>12.347826513467316</v>
      </c>
      <c r="I37" s="39">
        <v>0.0033744130289830665</v>
      </c>
      <c r="J37" s="34" t="s">
        <v>194</v>
      </c>
      <c r="K37" s="32">
        <v>1</v>
      </c>
      <c r="L37" s="28">
        <f>IF(B37="","",COUNTIF($D$3:D37,D37)-IF(D37="M",COUNTIF($P$3:P37,"M"))-IF(D37="F",COUNTIF($P$3:P37,"F")))</f>
        <v>29</v>
      </c>
      <c r="M37" s="2">
        <f t="shared" si="0"/>
        <v>35</v>
      </c>
    </row>
    <row r="38" spans="1:13" ht="15">
      <c r="A38" s="64">
        <v>36</v>
      </c>
      <c r="B38" s="30">
        <v>138</v>
      </c>
      <c r="C38" s="31" t="s">
        <v>87</v>
      </c>
      <c r="D38" s="32" t="s">
        <v>29</v>
      </c>
      <c r="E38" s="33" t="s">
        <v>41</v>
      </c>
      <c r="F38" s="32">
        <v>1968</v>
      </c>
      <c r="G38" s="65">
        <v>0.04772789351409301</v>
      </c>
      <c r="H38" s="66">
        <v>12.22206325031059</v>
      </c>
      <c r="I38" s="39">
        <v>0.0034091352510066436</v>
      </c>
      <c r="J38" s="34" t="s">
        <v>188</v>
      </c>
      <c r="K38" s="32">
        <v>12</v>
      </c>
      <c r="L38" s="28">
        <f>IF(B38="","",COUNTIF($D$3:D38,D38)-IF(D38="M",COUNTIF($P$3:P38,"M"))-IF(D38="F",COUNTIF($P$3:P38,"F")))</f>
        <v>30</v>
      </c>
      <c r="M38" s="2">
        <f t="shared" si="0"/>
        <v>36</v>
      </c>
    </row>
    <row r="39" spans="1:13" ht="15">
      <c r="A39" s="64">
        <v>37</v>
      </c>
      <c r="B39" s="30">
        <v>52</v>
      </c>
      <c r="C39" s="31" t="s">
        <v>88</v>
      </c>
      <c r="D39" s="32" t="s">
        <v>29</v>
      </c>
      <c r="E39" s="33" t="s">
        <v>56</v>
      </c>
      <c r="F39" s="32">
        <v>1969</v>
      </c>
      <c r="G39" s="65">
        <v>0.04772789351409301</v>
      </c>
      <c r="H39" s="66">
        <v>12.22206325031059</v>
      </c>
      <c r="I39" s="39">
        <v>0.0034091352510066436</v>
      </c>
      <c r="J39" s="34" t="s">
        <v>188</v>
      </c>
      <c r="K39" s="32">
        <v>13</v>
      </c>
      <c r="L39" s="28">
        <f>IF(B39="","",COUNTIF($D$3:D39,D39)-IF(D39="M",COUNTIF($P$3:P39,"M"))-IF(D39="F",COUNTIF($P$3:P39,"F")))</f>
        <v>31</v>
      </c>
      <c r="M39" s="2">
        <f t="shared" si="0"/>
        <v>37</v>
      </c>
    </row>
    <row r="40" spans="1:13" ht="15">
      <c r="A40" s="64">
        <v>38</v>
      </c>
      <c r="B40" s="30">
        <v>38</v>
      </c>
      <c r="C40" s="31" t="s">
        <v>89</v>
      </c>
      <c r="D40" s="32" t="s">
        <v>29</v>
      </c>
      <c r="E40" s="33" t="s">
        <v>90</v>
      </c>
      <c r="F40" s="32">
        <v>1969</v>
      </c>
      <c r="G40" s="65">
        <v>0.047785763890715316</v>
      </c>
      <c r="H40" s="66">
        <v>12.207261867099165</v>
      </c>
      <c r="I40" s="39">
        <v>0.0034132688493368085</v>
      </c>
      <c r="J40" s="34" t="s">
        <v>188</v>
      </c>
      <c r="K40" s="32">
        <v>14</v>
      </c>
      <c r="L40" s="28">
        <f>IF(B40="","",COUNTIF($D$3:D40,D40)-IF(D40="M",COUNTIF($P$3:P40,"M"))-IF(D40="F",COUNTIF($P$3:P40,"F")))</f>
        <v>32</v>
      </c>
      <c r="M40" s="2">
        <f t="shared" si="0"/>
        <v>38</v>
      </c>
    </row>
    <row r="41" spans="1:13" ht="15">
      <c r="A41" s="64">
        <v>39</v>
      </c>
      <c r="B41" s="30">
        <v>57</v>
      </c>
      <c r="C41" s="31" t="s">
        <v>91</v>
      </c>
      <c r="D41" s="32" t="s">
        <v>29</v>
      </c>
      <c r="E41" s="33" t="s">
        <v>92</v>
      </c>
      <c r="F41" s="32">
        <v>1970</v>
      </c>
      <c r="G41" s="65">
        <v>0.04786678240634501</v>
      </c>
      <c r="H41" s="66">
        <v>12.186600059752694</v>
      </c>
      <c r="I41" s="39">
        <v>0.0034190558861675008</v>
      </c>
      <c r="J41" s="34" t="s">
        <v>188</v>
      </c>
      <c r="K41" s="32">
        <v>15</v>
      </c>
      <c r="L41" s="28">
        <f>IF(B41="","",COUNTIF($D$3:D41,D41)-IF(D41="M",COUNTIF($P$3:P41,"M"))-IF(D41="F",COUNTIF($P$3:P41,"F")))</f>
        <v>33</v>
      </c>
      <c r="M41" s="2">
        <f t="shared" si="0"/>
        <v>39</v>
      </c>
    </row>
    <row r="42" spans="1:13" ht="15">
      <c r="A42" s="64">
        <v>40</v>
      </c>
      <c r="B42" s="30">
        <v>115</v>
      </c>
      <c r="C42" s="31" t="s">
        <v>93</v>
      </c>
      <c r="D42" s="32" t="s">
        <v>29</v>
      </c>
      <c r="E42" s="33" t="s">
        <v>34</v>
      </c>
      <c r="F42" s="32">
        <v>1973</v>
      </c>
      <c r="G42" s="65">
        <v>0.04787835648312466</v>
      </c>
      <c r="H42" s="66">
        <v>12.183654080501627</v>
      </c>
      <c r="I42" s="39">
        <v>0.003419882605937476</v>
      </c>
      <c r="J42" s="34" t="s">
        <v>188</v>
      </c>
      <c r="K42" s="32">
        <v>16</v>
      </c>
      <c r="L42" s="28">
        <f>IF(B42="","",COUNTIF($D$3:D42,D42)-IF(D42="M",COUNTIF($P$3:P42,"M"))-IF(D42="F",COUNTIF($P$3:P42,"F")))</f>
        <v>34</v>
      </c>
      <c r="M42" s="2">
        <f t="shared" si="0"/>
        <v>40</v>
      </c>
    </row>
    <row r="43" spans="1:13" ht="15">
      <c r="A43" s="64">
        <v>41</v>
      </c>
      <c r="B43" s="30">
        <v>104</v>
      </c>
      <c r="C43" s="31" t="s">
        <v>94</v>
      </c>
      <c r="D43" s="32" t="s">
        <v>29</v>
      </c>
      <c r="E43" s="33" t="s">
        <v>95</v>
      </c>
      <c r="F43" s="32">
        <v>1965</v>
      </c>
      <c r="G43" s="65">
        <v>0.047959374998754356</v>
      </c>
      <c r="H43" s="66">
        <v>12.163072044798001</v>
      </c>
      <c r="I43" s="39">
        <v>0.0034256696427681682</v>
      </c>
      <c r="J43" s="34" t="s">
        <v>189</v>
      </c>
      <c r="K43" s="32">
        <v>6</v>
      </c>
      <c r="L43" s="28">
        <f>IF(B43="","",COUNTIF($D$3:D43,D43)-IF(D43="M",COUNTIF($P$3:P43,"M"))-IF(D43="F",COUNTIF($P$3:P43,"F")))</f>
        <v>35</v>
      </c>
      <c r="M43" s="2">
        <f t="shared" si="0"/>
        <v>41</v>
      </c>
    </row>
    <row r="44" spans="1:13" ht="15">
      <c r="A44" s="64">
        <v>42</v>
      </c>
      <c r="B44" s="30">
        <v>123</v>
      </c>
      <c r="C44" s="31" t="s">
        <v>96</v>
      </c>
      <c r="D44" s="32" t="s">
        <v>29</v>
      </c>
      <c r="E44" s="33" t="s">
        <v>69</v>
      </c>
      <c r="F44" s="32">
        <v>1964</v>
      </c>
      <c r="G44" s="65">
        <v>0.04797094907553401</v>
      </c>
      <c r="H44" s="66">
        <v>12.160137428484674</v>
      </c>
      <c r="I44" s="39">
        <v>0.0034264963625381434</v>
      </c>
      <c r="J44" s="34" t="s">
        <v>189</v>
      </c>
      <c r="K44" s="32">
        <v>7</v>
      </c>
      <c r="L44" s="28">
        <f>IF(B44="","",COUNTIF($D$3:D44,D44)-IF(D44="M",COUNTIF($P$3:P44,"M"))-IF(D44="F",COUNTIF($P$3:P44,"F")))</f>
        <v>36</v>
      </c>
      <c r="M44" s="2">
        <f t="shared" si="0"/>
        <v>42</v>
      </c>
    </row>
    <row r="45" spans="1:13" ht="15">
      <c r="A45" s="64">
        <v>43</v>
      </c>
      <c r="B45" s="30">
        <v>90</v>
      </c>
      <c r="C45" s="31" t="s">
        <v>97</v>
      </c>
      <c r="D45" s="32" t="s">
        <v>29</v>
      </c>
      <c r="E45" s="33" t="s">
        <v>51</v>
      </c>
      <c r="F45" s="32">
        <v>1949</v>
      </c>
      <c r="G45" s="65">
        <v>0.04817928240663605</v>
      </c>
      <c r="H45" s="66">
        <v>12.107555451116205</v>
      </c>
      <c r="I45" s="39">
        <v>0.0034413773147597177</v>
      </c>
      <c r="J45" s="34" t="s">
        <v>194</v>
      </c>
      <c r="K45" s="32">
        <v>2</v>
      </c>
      <c r="L45" s="28">
        <f>IF(B45="","",COUNTIF($D$3:D45,D45)-IF(D45="M",COUNTIF($P$3:P45,"M"))-IF(D45="F",COUNTIF($P$3:P45,"F")))</f>
        <v>37</v>
      </c>
      <c r="M45" s="2">
        <f t="shared" si="0"/>
        <v>43</v>
      </c>
    </row>
    <row r="46" spans="1:13" ht="15">
      <c r="A46" s="64">
        <v>44</v>
      </c>
      <c r="B46" s="30">
        <v>79</v>
      </c>
      <c r="C46" s="31" t="s">
        <v>98</v>
      </c>
      <c r="D46" s="32" t="s">
        <v>29</v>
      </c>
      <c r="E46" s="33" t="s">
        <v>51</v>
      </c>
      <c r="F46" s="32">
        <v>1970</v>
      </c>
      <c r="G46" s="65">
        <v>0.048202430552919395</v>
      </c>
      <c r="H46" s="66">
        <v>12.10174106662353</v>
      </c>
      <c r="I46" s="39">
        <v>0.003443030753779957</v>
      </c>
      <c r="J46" s="34" t="s">
        <v>188</v>
      </c>
      <c r="K46" s="32">
        <v>17</v>
      </c>
      <c r="L46" s="28">
        <f>IF(B46="","",COUNTIF($D$3:D46,D46)-IF(D46="M",COUNTIF($P$3:P46,"M"))-IF(D46="F",COUNTIF($P$3:P46,"F")))</f>
        <v>38</v>
      </c>
      <c r="M46" s="2">
        <f t="shared" si="0"/>
        <v>44</v>
      </c>
    </row>
    <row r="47" spans="1:13" ht="15">
      <c r="A47" s="64">
        <v>45</v>
      </c>
      <c r="B47" s="30">
        <v>27</v>
      </c>
      <c r="C47" s="31" t="s">
        <v>99</v>
      </c>
      <c r="D47" s="32" t="s">
        <v>29</v>
      </c>
      <c r="E47" s="33" t="s">
        <v>54</v>
      </c>
      <c r="F47" s="32">
        <v>1978</v>
      </c>
      <c r="G47" s="65">
        <v>0.04829502314532874</v>
      </c>
      <c r="H47" s="66">
        <v>12.078539264345613</v>
      </c>
      <c r="I47" s="39">
        <v>0.0034496445103806245</v>
      </c>
      <c r="J47" s="34" t="s">
        <v>187</v>
      </c>
      <c r="K47" s="32">
        <v>10</v>
      </c>
      <c r="L47" s="28">
        <f>IF(B47="","",COUNTIF($D$3:D47,D47)-IF(D47="M",COUNTIF($P$3:P47,"M"))-IF(D47="F",COUNTIF($P$3:P47,"F")))</f>
        <v>39</v>
      </c>
      <c r="M47" s="2">
        <f t="shared" si="0"/>
        <v>45</v>
      </c>
    </row>
    <row r="48" spans="1:13" ht="15">
      <c r="A48" s="64">
        <v>46</v>
      </c>
      <c r="B48" s="30">
        <v>127</v>
      </c>
      <c r="C48" s="31" t="s">
        <v>100</v>
      </c>
      <c r="D48" s="32" t="s">
        <v>29</v>
      </c>
      <c r="E48" s="33" t="s">
        <v>44</v>
      </c>
      <c r="F48" s="32">
        <v>1982</v>
      </c>
      <c r="G48" s="65">
        <v>0.048561226853053086</v>
      </c>
      <c r="H48" s="66">
        <v>12.012326935200953</v>
      </c>
      <c r="I48" s="39">
        <v>0.003468659060932363</v>
      </c>
      <c r="J48" s="34" t="s">
        <v>187</v>
      </c>
      <c r="K48" s="32">
        <v>11</v>
      </c>
      <c r="L48" s="28">
        <f>IF(B48="","",COUNTIF($D$3:D48,D48)-IF(D48="M",COUNTIF($P$3:P48,"M"))-IF(D48="F",COUNTIF($P$3:P48,"F")))</f>
        <v>40</v>
      </c>
      <c r="M48" s="2">
        <f t="shared" si="0"/>
        <v>46</v>
      </c>
    </row>
    <row r="49" spans="1:13" ht="15">
      <c r="A49" s="78">
        <v>47</v>
      </c>
      <c r="B49" s="79">
        <v>11</v>
      </c>
      <c r="C49" s="80" t="s">
        <v>101</v>
      </c>
      <c r="D49" s="81" t="s">
        <v>29</v>
      </c>
      <c r="E49" s="82" t="s">
        <v>77</v>
      </c>
      <c r="F49" s="81">
        <v>1982</v>
      </c>
      <c r="G49" s="83">
        <v>0.04868854166852543</v>
      </c>
      <c r="H49" s="84">
        <v>11.98091611173533</v>
      </c>
      <c r="I49" s="85">
        <v>0.003477752976323245</v>
      </c>
      <c r="J49" s="86" t="s">
        <v>187</v>
      </c>
      <c r="K49" s="81">
        <v>12</v>
      </c>
      <c r="L49" s="28">
        <f>IF(B49="","",COUNTIF($D$3:D49,D49)-IF(D49="M",COUNTIF($P$3:P49,"M"))-IF(D49="F",COUNTIF($P$3:P49,"F")))</f>
        <v>41</v>
      </c>
      <c r="M49" s="2">
        <f t="shared" si="0"/>
        <v>47</v>
      </c>
    </row>
    <row r="50" spans="1:13" ht="15">
      <c r="A50" s="64">
        <v>48</v>
      </c>
      <c r="B50" s="30">
        <v>96</v>
      </c>
      <c r="C50" s="31" t="s">
        <v>102</v>
      </c>
      <c r="D50" s="32" t="s">
        <v>29</v>
      </c>
      <c r="E50" s="33" t="s">
        <v>51</v>
      </c>
      <c r="F50" s="32">
        <v>1963</v>
      </c>
      <c r="G50" s="65">
        <v>0.04886215277656447</v>
      </c>
      <c r="H50" s="66">
        <v>11.93834696561128</v>
      </c>
      <c r="I50" s="39">
        <v>0.0034901537697546053</v>
      </c>
      <c r="J50" s="34" t="s">
        <v>189</v>
      </c>
      <c r="K50" s="32">
        <v>8</v>
      </c>
      <c r="L50" s="28">
        <f>IF(B50="","",COUNTIF($D$3:D50,D50)-IF(D50="M",COUNTIF($P$3:P50,"M"))-IF(D50="F",COUNTIF($P$3:P50,"F")))</f>
        <v>42</v>
      </c>
      <c r="M50" s="2">
        <f t="shared" si="0"/>
        <v>48</v>
      </c>
    </row>
    <row r="51" spans="1:13" ht="15">
      <c r="A51" s="64">
        <v>49</v>
      </c>
      <c r="B51" s="30">
        <v>145</v>
      </c>
      <c r="C51" s="31" t="s">
        <v>103</v>
      </c>
      <c r="D51" s="32" t="s">
        <v>29</v>
      </c>
      <c r="E51" s="33" t="s">
        <v>56</v>
      </c>
      <c r="F51" s="32">
        <v>1972</v>
      </c>
      <c r="G51" s="65">
        <v>0.04896631944575347</v>
      </c>
      <c r="H51" s="66">
        <v>11.912950369479363</v>
      </c>
      <c r="I51" s="39">
        <v>0.003497594246125248</v>
      </c>
      <c r="J51" s="34" t="s">
        <v>188</v>
      </c>
      <c r="K51" s="32">
        <v>18</v>
      </c>
      <c r="L51" s="28">
        <f>IF(B51="","",COUNTIF($D$3:D51,D51)-IF(D51="M",COUNTIF($P$3:P51,"M"))-IF(D51="F",COUNTIF($P$3:P51,"F")))</f>
        <v>43</v>
      </c>
      <c r="M51" s="2">
        <f t="shared" si="0"/>
        <v>49</v>
      </c>
    </row>
    <row r="52" spans="1:13" ht="15">
      <c r="A52" s="64">
        <v>50</v>
      </c>
      <c r="B52" s="30">
        <v>116</v>
      </c>
      <c r="C52" s="31" t="s">
        <v>104</v>
      </c>
      <c r="D52" s="32" t="s">
        <v>29</v>
      </c>
      <c r="E52" s="33" t="s">
        <v>36</v>
      </c>
      <c r="F52" s="32">
        <v>1966</v>
      </c>
      <c r="G52" s="65">
        <v>0.049058912038162816</v>
      </c>
      <c r="H52" s="66">
        <v>11.890466157903374</v>
      </c>
      <c r="I52" s="39">
        <v>0.0035042080027259154</v>
      </c>
      <c r="J52" s="34" t="s">
        <v>189</v>
      </c>
      <c r="K52" s="32">
        <v>9</v>
      </c>
      <c r="L52" s="28">
        <f>IF(B52="","",COUNTIF($D$3:D52,D52)-IF(D52="M",COUNTIF($P$3:P52,"M"))-IF(D52="F",COUNTIF($P$3:P52,"F")))</f>
        <v>44</v>
      </c>
      <c r="M52" s="2">
        <f t="shared" si="0"/>
        <v>50</v>
      </c>
    </row>
    <row r="53" spans="1:13" ht="15">
      <c r="A53" s="64">
        <v>51</v>
      </c>
      <c r="B53" s="30">
        <v>48</v>
      </c>
      <c r="C53" s="31" t="s">
        <v>105</v>
      </c>
      <c r="D53" s="32" t="s">
        <v>29</v>
      </c>
      <c r="E53" s="33" t="s">
        <v>61</v>
      </c>
      <c r="F53" s="32">
        <v>1971</v>
      </c>
      <c r="G53" s="65">
        <v>0.049475578700366896</v>
      </c>
      <c r="H53" s="66">
        <v>11.79032865620645</v>
      </c>
      <c r="I53" s="39">
        <v>0.003533969907169064</v>
      </c>
      <c r="J53" s="34" t="s">
        <v>188</v>
      </c>
      <c r="K53" s="32">
        <v>19</v>
      </c>
      <c r="L53" s="28">
        <f>IF(B53="","",COUNTIF($D$3:D53,D53)-IF(D53="M",COUNTIF($P$3:P53,"M"))-IF(D53="F",COUNTIF($P$3:P53,"F")))</f>
        <v>45</v>
      </c>
      <c r="M53" s="2">
        <f t="shared" si="0"/>
        <v>51</v>
      </c>
    </row>
    <row r="54" spans="1:13" ht="15">
      <c r="A54" s="64">
        <v>52</v>
      </c>
      <c r="B54" s="30">
        <v>51</v>
      </c>
      <c r="C54" s="31" t="s">
        <v>106</v>
      </c>
      <c r="D54" s="32" t="s">
        <v>29</v>
      </c>
      <c r="E54" s="33" t="s">
        <v>56</v>
      </c>
      <c r="F54" s="32">
        <v>1988</v>
      </c>
      <c r="G54" s="65">
        <v>0.04977650463115424</v>
      </c>
      <c r="H54" s="66">
        <v>11.719049733520968</v>
      </c>
      <c r="I54" s="39">
        <v>0.003555464616511017</v>
      </c>
      <c r="J54" s="34" t="s">
        <v>190</v>
      </c>
      <c r="K54" s="32">
        <v>3</v>
      </c>
      <c r="L54" s="28">
        <f>IF(B54="","",COUNTIF($D$3:D54,D54)-IF(D54="M",COUNTIF($P$3:P54,"M"))-IF(D54="F",COUNTIF($P$3:P54,"F")))</f>
        <v>46</v>
      </c>
      <c r="M54" s="2">
        <f t="shared" si="0"/>
        <v>52</v>
      </c>
    </row>
    <row r="55" spans="1:13" ht="15">
      <c r="A55" s="64">
        <v>53</v>
      </c>
      <c r="B55" s="30">
        <v>53</v>
      </c>
      <c r="C55" s="31" t="s">
        <v>107</v>
      </c>
      <c r="D55" s="32" t="s">
        <v>29</v>
      </c>
      <c r="E55" s="33" t="s">
        <v>56</v>
      </c>
      <c r="F55" s="32">
        <v>1977</v>
      </c>
      <c r="G55" s="65">
        <v>0.04977650463115424</v>
      </c>
      <c r="H55" s="66">
        <v>11.719049733520968</v>
      </c>
      <c r="I55" s="39">
        <v>0.003555464616511017</v>
      </c>
      <c r="J55" s="34" t="s">
        <v>187</v>
      </c>
      <c r="K55" s="32">
        <v>13</v>
      </c>
      <c r="L55" s="28">
        <f>IF(B55="","",COUNTIF($D$3:D55,D55)-IF(D55="M",COUNTIF($P$3:P55,"M"))-IF(D55="F",COUNTIF($P$3:P55,"F")))</f>
        <v>47</v>
      </c>
      <c r="M55" s="2">
        <f t="shared" si="0"/>
        <v>53</v>
      </c>
    </row>
    <row r="56" spans="1:13" ht="15">
      <c r="A56" s="64">
        <v>54</v>
      </c>
      <c r="B56" s="30">
        <v>77</v>
      </c>
      <c r="C56" s="31" t="s">
        <v>108</v>
      </c>
      <c r="D56" s="32" t="s">
        <v>29</v>
      </c>
      <c r="E56" s="33" t="s">
        <v>65</v>
      </c>
      <c r="F56" s="32">
        <v>1965</v>
      </c>
      <c r="G56" s="65">
        <v>0.04996168981597293</v>
      </c>
      <c r="H56" s="66">
        <v>11.675612563985768</v>
      </c>
      <c r="I56" s="39">
        <v>0.0035686921297123524</v>
      </c>
      <c r="J56" s="34" t="s">
        <v>189</v>
      </c>
      <c r="K56" s="32">
        <v>10</v>
      </c>
      <c r="L56" s="28">
        <f>IF(B56="","",COUNTIF($D$3:D56,D56)-IF(D56="M",COUNTIF($P$3:P56,"M"))-IF(D56="F",COUNTIF($P$3:P56,"F")))</f>
        <v>48</v>
      </c>
      <c r="M56" s="2">
        <f t="shared" si="0"/>
        <v>54</v>
      </c>
    </row>
    <row r="57" spans="1:13" ht="15">
      <c r="A57" s="64">
        <v>55</v>
      </c>
      <c r="B57" s="30">
        <v>117</v>
      </c>
      <c r="C57" s="31" t="s">
        <v>109</v>
      </c>
      <c r="D57" s="32" t="s">
        <v>29</v>
      </c>
      <c r="E57" s="33" t="s">
        <v>110</v>
      </c>
      <c r="F57" s="32">
        <v>1973</v>
      </c>
      <c r="G57" s="65">
        <v>0.05027418981626397</v>
      </c>
      <c r="H57" s="66">
        <v>11.603037969686424</v>
      </c>
      <c r="I57" s="39">
        <v>0.0035910135583045693</v>
      </c>
      <c r="J57" s="34" t="s">
        <v>188</v>
      </c>
      <c r="K57" s="32">
        <v>20</v>
      </c>
      <c r="L57" s="28">
        <f>IF(B57="","",COUNTIF($D$3:D57,D57)-IF(D57="M",COUNTIF($P$3:P57,"M"))-IF(D57="F",COUNTIF($P$3:P57,"F")))</f>
        <v>49</v>
      </c>
      <c r="M57" s="2">
        <f t="shared" si="0"/>
        <v>55</v>
      </c>
    </row>
    <row r="58" spans="1:13" ht="15">
      <c r="A58" s="78">
        <v>56</v>
      </c>
      <c r="B58" s="79">
        <v>10</v>
      </c>
      <c r="C58" s="80" t="s">
        <v>111</v>
      </c>
      <c r="D58" s="81" t="s">
        <v>29</v>
      </c>
      <c r="E58" s="82" t="s">
        <v>77</v>
      </c>
      <c r="F58" s="81">
        <v>1971</v>
      </c>
      <c r="G58" s="83">
        <v>0.050540393516712356</v>
      </c>
      <c r="H58" s="84">
        <v>11.541923058838877</v>
      </c>
      <c r="I58" s="85">
        <v>0.003610028108336597</v>
      </c>
      <c r="J58" s="86" t="s">
        <v>188</v>
      </c>
      <c r="K58" s="81">
        <v>21</v>
      </c>
      <c r="L58" s="28">
        <f>IF(B58="","",COUNTIF($D$3:D58,D58)-IF(D58="M",COUNTIF($P$3:P58,"M"))-IF(D58="F",COUNTIF($P$3:P58,"F")))</f>
        <v>50</v>
      </c>
      <c r="M58" s="2">
        <f t="shared" si="0"/>
        <v>56</v>
      </c>
    </row>
    <row r="59" spans="1:13" ht="15">
      <c r="A59" s="64">
        <v>57</v>
      </c>
      <c r="B59" s="30">
        <v>35</v>
      </c>
      <c r="C59" s="31" t="s">
        <v>112</v>
      </c>
      <c r="D59" s="32" t="s">
        <v>29</v>
      </c>
      <c r="E59" s="33" t="s">
        <v>81</v>
      </c>
      <c r="F59" s="32">
        <v>1972</v>
      </c>
      <c r="G59" s="65">
        <v>0.05107280092488509</v>
      </c>
      <c r="H59" s="66">
        <v>11.42160450904712</v>
      </c>
      <c r="I59" s="39">
        <v>0.0036480572089203633</v>
      </c>
      <c r="J59" s="34" t="s">
        <v>188</v>
      </c>
      <c r="K59" s="32">
        <v>22</v>
      </c>
      <c r="L59" s="28">
        <f>IF(B59="","",COUNTIF($D$3:D59,D59)-IF(D59="M",COUNTIF($P$3:P59,"M"))-IF(D59="F",COUNTIF($P$3:P59,"F")))</f>
        <v>51</v>
      </c>
      <c r="M59" s="2">
        <f t="shared" si="0"/>
        <v>57</v>
      </c>
    </row>
    <row r="60" spans="1:13" ht="15">
      <c r="A60" s="64">
        <v>58</v>
      </c>
      <c r="B60" s="30">
        <v>67</v>
      </c>
      <c r="C60" s="31" t="s">
        <v>113</v>
      </c>
      <c r="D60" s="32" t="s">
        <v>29</v>
      </c>
      <c r="E60" s="33" t="s">
        <v>114</v>
      </c>
      <c r="F60" s="32">
        <v>1961</v>
      </c>
      <c r="G60" s="65">
        <v>0.051385300925176125</v>
      </c>
      <c r="H60" s="66">
        <v>11.352143956162577</v>
      </c>
      <c r="I60" s="39">
        <v>0.0036703786375125802</v>
      </c>
      <c r="J60" s="34" t="s">
        <v>189</v>
      </c>
      <c r="K60" s="32">
        <v>11</v>
      </c>
      <c r="L60" s="28">
        <f>IF(B60="","",COUNTIF($D$3:D60,D60)-IF(D60="M",COUNTIF($P$3:P60,"M"))-IF(D60="F",COUNTIF($P$3:P60,"F")))</f>
        <v>52</v>
      </c>
      <c r="M60" s="2">
        <f t="shared" si="0"/>
        <v>58</v>
      </c>
    </row>
    <row r="61" spans="1:13" ht="15">
      <c r="A61" s="64">
        <v>59</v>
      </c>
      <c r="B61" s="30">
        <v>50</v>
      </c>
      <c r="C61" s="31" t="s">
        <v>115</v>
      </c>
      <c r="D61" s="32" t="s">
        <v>29</v>
      </c>
      <c r="E61" s="33" t="s">
        <v>56</v>
      </c>
      <c r="F61" s="32">
        <v>1972</v>
      </c>
      <c r="G61" s="65">
        <v>0.05143159721774282</v>
      </c>
      <c r="H61" s="66">
        <v>11.341925292806105</v>
      </c>
      <c r="I61" s="39">
        <v>0.0036736855155530585</v>
      </c>
      <c r="J61" s="34" t="s">
        <v>188</v>
      </c>
      <c r="K61" s="32">
        <v>23</v>
      </c>
      <c r="L61" s="28">
        <f>IF(B61="","",COUNTIF($D$3:D61,D61)-IF(D61="M",COUNTIF($P$3:P61,"M"))-IF(D61="F",COUNTIF($P$3:P61,"F")))</f>
        <v>53</v>
      </c>
      <c r="M61" s="2">
        <f t="shared" si="0"/>
        <v>59</v>
      </c>
    </row>
    <row r="62" spans="1:13" ht="15">
      <c r="A62" s="78">
        <v>60</v>
      </c>
      <c r="B62" s="79">
        <v>9</v>
      </c>
      <c r="C62" s="80" t="s">
        <v>116</v>
      </c>
      <c r="D62" s="81" t="s">
        <v>29</v>
      </c>
      <c r="E62" s="82" t="s">
        <v>77</v>
      </c>
      <c r="F62" s="81">
        <v>1972</v>
      </c>
      <c r="G62" s="83">
        <v>0.051489467594365124</v>
      </c>
      <c r="H62" s="84">
        <v>11.329177802513769</v>
      </c>
      <c r="I62" s="85">
        <v>0.0036778191138832233</v>
      </c>
      <c r="J62" s="86" t="s">
        <v>188</v>
      </c>
      <c r="K62" s="81">
        <v>24</v>
      </c>
      <c r="L62" s="28">
        <f>IF(B62="","",COUNTIF($D$3:D62,D62)-IF(D62="M",COUNTIF($P$3:P62,"M"))-IF(D62="F",COUNTIF($P$3:P62,"F")))</f>
        <v>54</v>
      </c>
      <c r="M62" s="2">
        <f t="shared" si="0"/>
        <v>60</v>
      </c>
    </row>
    <row r="63" spans="1:13" ht="15">
      <c r="A63" s="64">
        <v>61</v>
      </c>
      <c r="B63" s="30">
        <v>133</v>
      </c>
      <c r="C63" s="31" t="s">
        <v>117</v>
      </c>
      <c r="D63" s="32" t="s">
        <v>46</v>
      </c>
      <c r="E63" s="33" t="s">
        <v>36</v>
      </c>
      <c r="F63" s="32">
        <v>1987</v>
      </c>
      <c r="G63" s="65">
        <v>0.051524189810152166</v>
      </c>
      <c r="H63" s="66">
        <v>11.321543055460042</v>
      </c>
      <c r="I63" s="39">
        <v>0.003680299272153726</v>
      </c>
      <c r="J63" s="34" t="s">
        <v>195</v>
      </c>
      <c r="K63" s="32">
        <v>1</v>
      </c>
      <c r="L63" s="28">
        <f>IF(B63="","",COUNTIF($D$3:D63,D63)-IF(D63="M",COUNTIF($P$3:P63,"M"))-IF(D63="F",COUNTIF($P$3:P63,"F")))</f>
        <v>7</v>
      </c>
      <c r="M63" s="2">
        <f t="shared" si="0"/>
        <v>61</v>
      </c>
    </row>
    <row r="64" spans="1:13" ht="15">
      <c r="A64" s="64">
        <v>62</v>
      </c>
      <c r="B64" s="30">
        <v>45</v>
      </c>
      <c r="C64" s="31" t="s">
        <v>118</v>
      </c>
      <c r="D64" s="32" t="s">
        <v>29</v>
      </c>
      <c r="E64" s="33" t="s">
        <v>61</v>
      </c>
      <c r="F64" s="32">
        <v>1947</v>
      </c>
      <c r="G64" s="65">
        <v>0.05153576388693182</v>
      </c>
      <c r="H64" s="66">
        <v>11.319000424892353</v>
      </c>
      <c r="I64" s="39">
        <v>0.003681125991923701</v>
      </c>
      <c r="J64" s="34" t="s">
        <v>194</v>
      </c>
      <c r="K64" s="32">
        <v>3</v>
      </c>
      <c r="L64" s="28">
        <f>IF(B64="","",COUNTIF($D$3:D64,D64)-IF(D64="M",COUNTIF($P$3:P64,"M"))-IF(D64="F",COUNTIF($P$3:P64,"F")))</f>
        <v>55</v>
      </c>
      <c r="M64" s="2">
        <f t="shared" si="0"/>
        <v>62</v>
      </c>
    </row>
    <row r="65" spans="1:13" ht="15">
      <c r="A65" s="64">
        <v>63</v>
      </c>
      <c r="B65" s="30">
        <v>42</v>
      </c>
      <c r="C65" s="31" t="s">
        <v>119</v>
      </c>
      <c r="D65" s="32" t="s">
        <v>29</v>
      </c>
      <c r="E65" s="33" t="s">
        <v>120</v>
      </c>
      <c r="F65" s="32">
        <v>1942</v>
      </c>
      <c r="G65" s="65">
        <v>0.051709375002246816</v>
      </c>
      <c r="H65" s="66">
        <v>11.280997562008572</v>
      </c>
      <c r="I65" s="39">
        <v>0.0036935267858747727</v>
      </c>
      <c r="J65" s="34" t="s">
        <v>196</v>
      </c>
      <c r="K65" s="32">
        <v>1</v>
      </c>
      <c r="L65" s="28">
        <f>IF(B65="","",COUNTIF($D$3:D65,D65)-IF(D65="M",COUNTIF($P$3:P65,"M"))-IF(D65="F",COUNTIF($P$3:P65,"F")))</f>
        <v>56</v>
      </c>
      <c r="M65" s="2">
        <f t="shared" si="0"/>
        <v>63</v>
      </c>
    </row>
    <row r="66" spans="1:13" ht="15">
      <c r="A66" s="64">
        <v>64</v>
      </c>
      <c r="B66" s="30">
        <v>95</v>
      </c>
      <c r="C66" s="31" t="s">
        <v>121</v>
      </c>
      <c r="D66" s="32" t="s">
        <v>46</v>
      </c>
      <c r="E66" s="33" t="s">
        <v>51</v>
      </c>
      <c r="F66" s="32">
        <v>1966</v>
      </c>
      <c r="G66" s="65">
        <v>0.05196400462591555</v>
      </c>
      <c r="H66" s="66">
        <v>11.22571937118204</v>
      </c>
      <c r="I66" s="39">
        <v>0.003711714616136825</v>
      </c>
      <c r="J66" s="34" t="s">
        <v>197</v>
      </c>
      <c r="K66" s="32">
        <v>1</v>
      </c>
      <c r="L66" s="28">
        <f>IF(B66="","",COUNTIF($D$3:D66,D66)-IF(D66="M",COUNTIF($P$3:P66,"M"))-IF(D66="F",COUNTIF($P$3:P66,"F")))</f>
        <v>8</v>
      </c>
      <c r="M66" s="2">
        <f t="shared" si="0"/>
        <v>64</v>
      </c>
    </row>
    <row r="67" spans="1:13" ht="15">
      <c r="A67" s="64">
        <v>65</v>
      </c>
      <c r="B67" s="30">
        <v>69</v>
      </c>
      <c r="C67" s="31" t="s">
        <v>122</v>
      </c>
      <c r="D67" s="32" t="s">
        <v>46</v>
      </c>
      <c r="E67" s="33" t="s">
        <v>65</v>
      </c>
      <c r="F67" s="32">
        <v>1959</v>
      </c>
      <c r="G67" s="65">
        <v>0.05267002314940328</v>
      </c>
      <c r="H67" s="66">
        <v>11.075243534233044</v>
      </c>
      <c r="I67" s="39">
        <v>0.0037621445106716628</v>
      </c>
      <c r="J67" s="34" t="s">
        <v>197</v>
      </c>
      <c r="K67" s="32">
        <v>2</v>
      </c>
      <c r="L67" s="28">
        <f>IF(B67="","",COUNTIF($D$3:D67,D67)-IF(D67="M",COUNTIF($P$3:P67,"M"))-IF(D67="F",COUNTIF($P$3:P67,"F")))</f>
        <v>9</v>
      </c>
      <c r="M67" s="2">
        <f t="shared" si="0"/>
        <v>65</v>
      </c>
    </row>
    <row r="68" spans="1:13" ht="15">
      <c r="A68" s="64">
        <v>66</v>
      </c>
      <c r="B68" s="30">
        <v>110</v>
      </c>
      <c r="C68" s="31" t="s">
        <v>123</v>
      </c>
      <c r="D68" s="32" t="s">
        <v>29</v>
      </c>
      <c r="E68" s="33" t="s">
        <v>124</v>
      </c>
      <c r="F68" s="32">
        <v>1977</v>
      </c>
      <c r="G68" s="65">
        <v>0.052797337964875624</v>
      </c>
      <c r="H68" s="66">
        <v>11.048536835728465</v>
      </c>
      <c r="I68" s="39">
        <v>0.0037712384260625447</v>
      </c>
      <c r="J68" s="34" t="s">
        <v>187</v>
      </c>
      <c r="K68" s="32">
        <v>14</v>
      </c>
      <c r="L68" s="28">
        <f>IF(B68="","",COUNTIF($D$3:D68,D68)-IF(D68="M",COUNTIF($P$3:P68,"M"))-IF(D68="F",COUNTIF($P$3:P68,"F")))</f>
        <v>57</v>
      </c>
      <c r="M68" s="2">
        <f aca="true" t="shared" si="1" ref="M68:M120">A68</f>
        <v>66</v>
      </c>
    </row>
    <row r="69" spans="1:13" ht="15">
      <c r="A69" s="64">
        <v>67</v>
      </c>
      <c r="B69" s="30">
        <v>129</v>
      </c>
      <c r="C69" s="31" t="s">
        <v>125</v>
      </c>
      <c r="D69" s="32" t="s">
        <v>46</v>
      </c>
      <c r="E69" s="33" t="s">
        <v>44</v>
      </c>
      <c r="F69" s="32">
        <v>1965</v>
      </c>
      <c r="G69" s="65">
        <v>0.05280891203437932</v>
      </c>
      <c r="H69" s="66">
        <v>11.046115340410259</v>
      </c>
      <c r="I69" s="39">
        <v>0.0037720651453128085</v>
      </c>
      <c r="J69" s="34" t="s">
        <v>197</v>
      </c>
      <c r="K69" s="32">
        <v>3</v>
      </c>
      <c r="L69" s="28">
        <f>IF(B69="","",COUNTIF($D$3:D69,D69)-IF(D69="M",COUNTIF($P$3:P69,"M"))-IF(D69="F",COUNTIF($P$3:P69,"F")))</f>
        <v>10</v>
      </c>
      <c r="M69" s="2">
        <f t="shared" si="1"/>
        <v>67</v>
      </c>
    </row>
    <row r="70" spans="1:13" ht="15">
      <c r="A70" s="64">
        <v>68</v>
      </c>
      <c r="B70" s="30">
        <v>126</v>
      </c>
      <c r="C70" s="31" t="s">
        <v>126</v>
      </c>
      <c r="D70" s="32" t="s">
        <v>46</v>
      </c>
      <c r="E70" s="33" t="s">
        <v>36</v>
      </c>
      <c r="F70" s="32">
        <v>1974</v>
      </c>
      <c r="G70" s="65">
        <v>0.053017245372757316</v>
      </c>
      <c r="H70" s="66">
        <v>11.002709198337127</v>
      </c>
      <c r="I70" s="39">
        <v>0.003786946098054094</v>
      </c>
      <c r="J70" s="34" t="s">
        <v>192</v>
      </c>
      <c r="K70" s="32">
        <v>5</v>
      </c>
      <c r="L70" s="28">
        <f>IF(B70="","",COUNTIF($D$3:D70,D70)-IF(D70="M",COUNTIF($P$3:P70,"M"))-IF(D70="F",COUNTIF($P$3:P70,"F")))</f>
        <v>11</v>
      </c>
      <c r="M70" s="2">
        <f t="shared" si="1"/>
        <v>68</v>
      </c>
    </row>
    <row r="71" spans="1:13" ht="15">
      <c r="A71" s="64">
        <v>69</v>
      </c>
      <c r="B71" s="30">
        <v>76</v>
      </c>
      <c r="C71" s="31" t="s">
        <v>127</v>
      </c>
      <c r="D71" s="32" t="s">
        <v>29</v>
      </c>
      <c r="E71" s="33" t="s">
        <v>65</v>
      </c>
      <c r="F71" s="32">
        <v>1977</v>
      </c>
      <c r="G71" s="65">
        <v>0.05304039351904066</v>
      </c>
      <c r="H71" s="66">
        <v>10.997907342522373</v>
      </c>
      <c r="I71" s="39">
        <v>0.003788599537074333</v>
      </c>
      <c r="J71" s="34" t="s">
        <v>187</v>
      </c>
      <c r="K71" s="32">
        <v>15</v>
      </c>
      <c r="L71" s="28">
        <f>IF(B71="","",COUNTIF($D$3:D71,D71)-IF(D71="M",COUNTIF($P$3:P71,"M"))-IF(D71="F",COUNTIF($P$3:P71,"F")))</f>
        <v>58</v>
      </c>
      <c r="M71" s="2">
        <f t="shared" si="1"/>
        <v>69</v>
      </c>
    </row>
    <row r="72" spans="1:13" ht="15">
      <c r="A72" s="64">
        <v>70</v>
      </c>
      <c r="B72" s="30">
        <v>13</v>
      </c>
      <c r="C72" s="31" t="s">
        <v>128</v>
      </c>
      <c r="D72" s="32" t="s">
        <v>29</v>
      </c>
      <c r="E72" s="33" t="s">
        <v>129</v>
      </c>
      <c r="F72" s="32">
        <v>1989</v>
      </c>
      <c r="G72" s="65">
        <v>0.0532487268501427</v>
      </c>
      <c r="H72" s="66">
        <v>10.954878507705956</v>
      </c>
      <c r="I72" s="39">
        <v>0.0038034804892959073</v>
      </c>
      <c r="J72" s="34" t="s">
        <v>190</v>
      </c>
      <c r="K72" s="32">
        <v>4</v>
      </c>
      <c r="L72" s="28">
        <f>IF(B72="","",COUNTIF($D$3:D72,D72)-IF(D72="M",COUNTIF($P$3:P72,"M"))-IF(D72="F",COUNTIF($P$3:P72,"F")))</f>
        <v>59</v>
      </c>
      <c r="M72" s="2">
        <f t="shared" si="1"/>
        <v>70</v>
      </c>
    </row>
    <row r="73" spans="1:13" ht="15">
      <c r="A73" s="64">
        <v>71</v>
      </c>
      <c r="B73" s="30">
        <v>114</v>
      </c>
      <c r="C73" s="31" t="s">
        <v>130</v>
      </c>
      <c r="D73" s="32" t="s">
        <v>29</v>
      </c>
      <c r="E73" s="33" t="s">
        <v>124</v>
      </c>
      <c r="F73" s="32">
        <v>1987</v>
      </c>
      <c r="G73" s="65">
        <v>0.05358437499671709</v>
      </c>
      <c r="H73" s="66">
        <v>10.886258043862076</v>
      </c>
      <c r="I73" s="39">
        <v>0.0038274553569083635</v>
      </c>
      <c r="J73" s="34" t="s">
        <v>190</v>
      </c>
      <c r="K73" s="32">
        <v>5</v>
      </c>
      <c r="L73" s="28">
        <f>IF(B73="","",COUNTIF($D$3:D73,D73)-IF(D73="M",COUNTIF($P$3:P73,"M"))-IF(D73="F",COUNTIF($P$3:P73,"F")))</f>
        <v>60</v>
      </c>
      <c r="M73" s="2">
        <f t="shared" si="1"/>
        <v>71</v>
      </c>
    </row>
    <row r="74" spans="1:13" ht="15">
      <c r="A74" s="64">
        <v>72</v>
      </c>
      <c r="B74" s="30">
        <v>108</v>
      </c>
      <c r="C74" s="31" t="s">
        <v>131</v>
      </c>
      <c r="D74" s="32" t="s">
        <v>29</v>
      </c>
      <c r="E74" s="33" t="s">
        <v>69</v>
      </c>
      <c r="F74" s="32">
        <v>1976</v>
      </c>
      <c r="G74" s="65">
        <v>0.053711689812189434</v>
      </c>
      <c r="H74" s="66">
        <v>10.860453941647364</v>
      </c>
      <c r="I74" s="39">
        <v>0.003836549272299245</v>
      </c>
      <c r="J74" s="34" t="s">
        <v>188</v>
      </c>
      <c r="K74" s="32">
        <v>25</v>
      </c>
      <c r="L74" s="28">
        <f>IF(B74="","",COUNTIF($D$3:D74,D74)-IF(D74="M",COUNTIF($P$3:P74,"M"))-IF(D74="F",COUNTIF($P$3:P74,"F")))</f>
        <v>61</v>
      </c>
      <c r="M74" s="2">
        <f t="shared" si="1"/>
        <v>72</v>
      </c>
    </row>
    <row r="75" spans="1:13" ht="15">
      <c r="A75" s="64">
        <v>73</v>
      </c>
      <c r="B75" s="30">
        <v>33</v>
      </c>
      <c r="C75" s="31" t="s">
        <v>132</v>
      </c>
      <c r="D75" s="32" t="s">
        <v>29</v>
      </c>
      <c r="E75" s="33" t="s">
        <v>81</v>
      </c>
      <c r="F75" s="32">
        <v>1982</v>
      </c>
      <c r="G75" s="65">
        <v>0.05392002315056743</v>
      </c>
      <c r="H75" s="66">
        <v>10.818491893158518</v>
      </c>
      <c r="I75" s="39">
        <v>0.003851430225040531</v>
      </c>
      <c r="J75" s="34" t="s">
        <v>187</v>
      </c>
      <c r="K75" s="32">
        <v>16</v>
      </c>
      <c r="L75" s="28">
        <f>IF(B75="","",COUNTIF($D$3:D75,D75)-IF(D75="M",COUNTIF($P$3:P75,"M"))-IF(D75="F",COUNTIF($P$3:P75,"F")))</f>
        <v>62</v>
      </c>
      <c r="M75" s="2">
        <f t="shared" si="1"/>
        <v>73</v>
      </c>
    </row>
    <row r="76" spans="1:13" ht="15">
      <c r="A76" s="64">
        <v>74</v>
      </c>
      <c r="B76" s="30">
        <v>87</v>
      </c>
      <c r="C76" s="31" t="s">
        <v>133</v>
      </c>
      <c r="D76" s="32" t="s">
        <v>29</v>
      </c>
      <c r="E76" s="33" t="s">
        <v>51</v>
      </c>
      <c r="F76" s="32">
        <v>1974</v>
      </c>
      <c r="G76" s="65">
        <v>0.05419780092779547</v>
      </c>
      <c r="H76" s="66">
        <v>10.763044318172133</v>
      </c>
      <c r="I76" s="39">
        <v>0.0038712714948425336</v>
      </c>
      <c r="J76" s="34" t="s">
        <v>188</v>
      </c>
      <c r="K76" s="32">
        <v>26</v>
      </c>
      <c r="L76" s="28">
        <f>IF(B76="","",COUNTIF($D$3:D76,D76)-IF(D76="M",COUNTIF($P$3:P76,"M"))-IF(D76="F",COUNTIF($P$3:P76,"F")))</f>
        <v>63</v>
      </c>
      <c r="M76" s="2">
        <f t="shared" si="1"/>
        <v>74</v>
      </c>
    </row>
    <row r="77" spans="1:13" ht="15">
      <c r="A77" s="64">
        <v>75</v>
      </c>
      <c r="B77" s="30">
        <v>134</v>
      </c>
      <c r="C77" s="31" t="s">
        <v>134</v>
      </c>
      <c r="D77" s="32" t="s">
        <v>46</v>
      </c>
      <c r="E77" s="33" t="s">
        <v>135</v>
      </c>
      <c r="F77" s="32">
        <v>1979</v>
      </c>
      <c r="G77" s="65">
        <v>0.05437141203583451</v>
      </c>
      <c r="H77" s="66">
        <v>10.728677286307672</v>
      </c>
      <c r="I77" s="39">
        <v>0.0038836722882738934</v>
      </c>
      <c r="J77" s="34" t="s">
        <v>193</v>
      </c>
      <c r="K77" s="32">
        <v>2</v>
      </c>
      <c r="L77" s="28">
        <f>IF(B77="","",COUNTIF($D$3:D77,D77)-IF(D77="M",COUNTIF($P$3:P77,"M"))-IF(D77="F",COUNTIF($P$3:P77,"F")))</f>
        <v>12</v>
      </c>
      <c r="M77" s="2">
        <f t="shared" si="1"/>
        <v>75</v>
      </c>
    </row>
    <row r="78" spans="1:13" ht="15">
      <c r="A78" s="64">
        <v>76</v>
      </c>
      <c r="B78" s="30">
        <v>21</v>
      </c>
      <c r="C78" s="31" t="s">
        <v>136</v>
      </c>
      <c r="D78" s="32" t="s">
        <v>29</v>
      </c>
      <c r="E78" s="33" t="s">
        <v>137</v>
      </c>
      <c r="F78" s="32">
        <v>1976</v>
      </c>
      <c r="G78" s="65">
        <v>0.0546260416667792</v>
      </c>
      <c r="H78" s="66">
        <v>10.678667454832029</v>
      </c>
      <c r="I78" s="39">
        <v>0.0039018601190556573</v>
      </c>
      <c r="J78" s="34" t="s">
        <v>188</v>
      </c>
      <c r="K78" s="32">
        <v>27</v>
      </c>
      <c r="L78" s="28">
        <f>IF(B78="","",COUNTIF($D$3:D78,D78)-IF(D78="M",COUNTIF($P$3:P78,"M"))-IF(D78="F",COUNTIF($P$3:P78,"F")))</f>
        <v>64</v>
      </c>
      <c r="M78" s="2">
        <f t="shared" si="1"/>
        <v>76</v>
      </c>
    </row>
    <row r="79" spans="1:13" ht="15">
      <c r="A79" s="64">
        <v>77</v>
      </c>
      <c r="B79" s="30">
        <v>16</v>
      </c>
      <c r="C79" s="31" t="s">
        <v>138</v>
      </c>
      <c r="D79" s="32" t="s">
        <v>29</v>
      </c>
      <c r="E79" s="33" t="s">
        <v>139</v>
      </c>
      <c r="F79" s="32">
        <v>1941</v>
      </c>
      <c r="G79" s="65">
        <v>0.0546607638898422</v>
      </c>
      <c r="H79" s="66">
        <v>10.671884032007393</v>
      </c>
      <c r="I79" s="39">
        <v>0.0039043402778458714</v>
      </c>
      <c r="J79" s="34" t="s">
        <v>196</v>
      </c>
      <c r="K79" s="32">
        <v>2</v>
      </c>
      <c r="L79" s="28">
        <f>IF(B79="","",COUNTIF($D$3:D79,D79)-IF(D79="M",COUNTIF($P$3:P79,"M"))-IF(D79="F",COUNTIF($P$3:P79,"F")))</f>
        <v>65</v>
      </c>
      <c r="M79" s="2">
        <f t="shared" si="1"/>
        <v>77</v>
      </c>
    </row>
    <row r="80" spans="1:13" ht="15">
      <c r="A80" s="64">
        <v>78</v>
      </c>
      <c r="B80" s="30">
        <v>80</v>
      </c>
      <c r="C80" s="31" t="s">
        <v>140</v>
      </c>
      <c r="D80" s="32" t="s">
        <v>29</v>
      </c>
      <c r="E80" s="33" t="s">
        <v>51</v>
      </c>
      <c r="F80" s="32">
        <v>1972</v>
      </c>
      <c r="G80" s="65">
        <v>0.05515844907495193</v>
      </c>
      <c r="H80" s="66">
        <v>10.575593460589731</v>
      </c>
      <c r="I80" s="39">
        <v>0.003939889219639424</v>
      </c>
      <c r="J80" s="34" t="s">
        <v>188</v>
      </c>
      <c r="K80" s="32">
        <v>28</v>
      </c>
      <c r="L80" s="28">
        <f>IF(B80="","",COUNTIF($D$3:D80,D80)-IF(D80="M",COUNTIF($P$3:P80,"M"))-IF(D80="F",COUNTIF($P$3:P80,"F")))</f>
        <v>66</v>
      </c>
      <c r="M80" s="2">
        <f t="shared" si="1"/>
        <v>78</v>
      </c>
    </row>
    <row r="81" spans="1:13" ht="15">
      <c r="A81" s="78">
        <v>79</v>
      </c>
      <c r="B81" s="79">
        <v>7</v>
      </c>
      <c r="C81" s="80" t="s">
        <v>141</v>
      </c>
      <c r="D81" s="81" t="s">
        <v>29</v>
      </c>
      <c r="E81" s="82" t="s">
        <v>77</v>
      </c>
      <c r="F81" s="81">
        <v>1955</v>
      </c>
      <c r="G81" s="83">
        <v>0.055274189813644625</v>
      </c>
      <c r="H81" s="84">
        <v>10.553448821231486</v>
      </c>
      <c r="I81" s="85">
        <v>0.00394815641526033</v>
      </c>
      <c r="J81" s="86" t="s">
        <v>194</v>
      </c>
      <c r="K81" s="81">
        <v>4</v>
      </c>
      <c r="L81" s="28">
        <f>IF(B81="","",COUNTIF($D$3:D81,D81)-IF(D81="M",COUNTIF($P$3:P81,"M"))-IF(D81="F",COUNTIF($P$3:P81,"F")))</f>
        <v>67</v>
      </c>
      <c r="M81" s="2">
        <f t="shared" si="1"/>
        <v>79</v>
      </c>
    </row>
    <row r="82" spans="1:13" ht="15">
      <c r="A82" s="64">
        <v>80</v>
      </c>
      <c r="B82" s="30">
        <v>68</v>
      </c>
      <c r="C82" s="31" t="s">
        <v>142</v>
      </c>
      <c r="D82" s="32" t="s">
        <v>46</v>
      </c>
      <c r="E82" s="33" t="s">
        <v>114</v>
      </c>
      <c r="F82" s="32">
        <v>1953</v>
      </c>
      <c r="G82" s="65">
        <v>0.05528576389042428</v>
      </c>
      <c r="H82" s="66">
        <v>10.551239456318141</v>
      </c>
      <c r="I82" s="39">
        <v>0.003948983135030305</v>
      </c>
      <c r="J82" s="34" t="s">
        <v>198</v>
      </c>
      <c r="K82" s="32">
        <v>1</v>
      </c>
      <c r="L82" s="28">
        <f>IF(B82="","",COUNTIF($D$3:D82,D82)-IF(D82="M",COUNTIF($P$3:P82,"M"))-IF(D82="F",COUNTIF($P$3:P82,"F")))</f>
        <v>13</v>
      </c>
      <c r="M82" s="2">
        <f t="shared" si="1"/>
        <v>80</v>
      </c>
    </row>
    <row r="83" spans="1:13" ht="15">
      <c r="A83" s="64">
        <v>81</v>
      </c>
      <c r="B83" s="30">
        <v>139</v>
      </c>
      <c r="C83" s="31" t="s">
        <v>143</v>
      </c>
      <c r="D83" s="32" t="s">
        <v>29</v>
      </c>
      <c r="E83" s="33" t="s">
        <v>36</v>
      </c>
      <c r="F83" s="32">
        <v>1965</v>
      </c>
      <c r="G83" s="65">
        <v>0.05565613426006166</v>
      </c>
      <c r="H83" s="66">
        <v>10.481024977545522</v>
      </c>
      <c r="I83" s="39">
        <v>0.003975438161432976</v>
      </c>
      <c r="J83" s="34" t="s">
        <v>189</v>
      </c>
      <c r="K83" s="32">
        <v>12</v>
      </c>
      <c r="L83" s="28">
        <f>IF(B83="","",COUNTIF($D$3:D83,D83)-IF(D83="M",COUNTIF($P$3:P83,"M"))-IF(D83="F",COUNTIF($P$3:P83,"F")))</f>
        <v>68</v>
      </c>
      <c r="M83" s="2">
        <f t="shared" si="1"/>
        <v>81</v>
      </c>
    </row>
    <row r="84" spans="1:13" ht="15">
      <c r="A84" s="64">
        <v>82</v>
      </c>
      <c r="B84" s="30">
        <v>20</v>
      </c>
      <c r="C84" s="31" t="s">
        <v>144</v>
      </c>
      <c r="D84" s="32" t="s">
        <v>46</v>
      </c>
      <c r="E84" s="33" t="s">
        <v>145</v>
      </c>
      <c r="F84" s="32">
        <v>1962</v>
      </c>
      <c r="G84" s="65">
        <v>0.055737152775691357</v>
      </c>
      <c r="H84" s="66">
        <v>10.465789949495635</v>
      </c>
      <c r="I84" s="39">
        <v>0.003981225198263668</v>
      </c>
      <c r="J84" s="34" t="s">
        <v>197</v>
      </c>
      <c r="K84" s="32">
        <v>4</v>
      </c>
      <c r="L84" s="28">
        <f>IF(B84="","",COUNTIF($D$3:D84,D84)-IF(D84="M",COUNTIF($P$3:P84,"M"))-IF(D84="F",COUNTIF($P$3:P84,"F")))</f>
        <v>14</v>
      </c>
      <c r="M84" s="2">
        <f t="shared" si="1"/>
        <v>82</v>
      </c>
    </row>
    <row r="85" spans="1:13" ht="15">
      <c r="A85" s="64">
        <v>83</v>
      </c>
      <c r="B85" s="30">
        <v>107</v>
      </c>
      <c r="C85" s="31" t="s">
        <v>146</v>
      </c>
      <c r="D85" s="32" t="s">
        <v>29</v>
      </c>
      <c r="E85" s="33" t="s">
        <v>69</v>
      </c>
      <c r="F85" s="32">
        <v>1978</v>
      </c>
      <c r="G85" s="65">
        <v>0.05618854166823439</v>
      </c>
      <c r="H85" s="66">
        <v>10.38171335318914</v>
      </c>
      <c r="I85" s="39">
        <v>0.004013467262016742</v>
      </c>
      <c r="J85" s="34" t="s">
        <v>187</v>
      </c>
      <c r="K85" s="32">
        <v>17</v>
      </c>
      <c r="L85" s="28">
        <f>IF(B85="","",COUNTIF($D$3:D85,D85)-IF(D85="M",COUNTIF($P$3:P85,"M"))-IF(D85="F",COUNTIF($P$3:P85,"F")))</f>
        <v>69</v>
      </c>
      <c r="M85" s="2">
        <f t="shared" si="1"/>
        <v>83</v>
      </c>
    </row>
    <row r="86" spans="1:13" ht="15">
      <c r="A86" s="64">
        <v>84</v>
      </c>
      <c r="B86" s="30">
        <v>112</v>
      </c>
      <c r="C86" s="31" t="s">
        <v>147</v>
      </c>
      <c r="D86" s="32" t="s">
        <v>29</v>
      </c>
      <c r="E86" s="33" t="s">
        <v>110</v>
      </c>
      <c r="F86" s="32">
        <v>1956</v>
      </c>
      <c r="G86" s="65">
        <v>0.05635057869949378</v>
      </c>
      <c r="H86" s="66">
        <v>10.351860562854764</v>
      </c>
      <c r="I86" s="39">
        <v>0.004025041335678127</v>
      </c>
      <c r="J86" s="34" t="s">
        <v>194</v>
      </c>
      <c r="K86" s="32">
        <v>5</v>
      </c>
      <c r="L86" s="28">
        <f>IF(B86="","",COUNTIF($D$3:D86,D86)-IF(D86="M",COUNTIF($P$3:P86,"M"))-IF(D86="F",COUNTIF($P$3:P86,"F")))</f>
        <v>70</v>
      </c>
      <c r="M86" s="2">
        <f t="shared" si="1"/>
        <v>84</v>
      </c>
    </row>
    <row r="87" spans="1:13" ht="15">
      <c r="A87" s="64">
        <v>85</v>
      </c>
      <c r="B87" s="30">
        <v>146</v>
      </c>
      <c r="C87" s="31" t="s">
        <v>148</v>
      </c>
      <c r="D87" s="32" t="s">
        <v>29</v>
      </c>
      <c r="E87" s="33" t="s">
        <v>69</v>
      </c>
      <c r="F87" s="32">
        <v>1961</v>
      </c>
      <c r="G87" s="65">
        <v>0.05666307869978482</v>
      </c>
      <c r="H87" s="66">
        <v>10.294769481622758</v>
      </c>
      <c r="I87" s="39">
        <v>0.004047362764270345</v>
      </c>
      <c r="J87" s="34" t="s">
        <v>189</v>
      </c>
      <c r="K87" s="32">
        <v>13</v>
      </c>
      <c r="L87" s="28">
        <f>IF(B87="","",COUNTIF($D$3:D87,D87)-IF(D87="M",COUNTIF($P$3:P87,"M"))-IF(D87="F",COUNTIF($P$3:P87,"F")))</f>
        <v>71</v>
      </c>
      <c r="M87" s="2">
        <f t="shared" si="1"/>
        <v>85</v>
      </c>
    </row>
    <row r="88" spans="1:13" ht="15">
      <c r="A88" s="64">
        <v>86</v>
      </c>
      <c r="B88" s="30">
        <v>2</v>
      </c>
      <c r="C88" s="31" t="s">
        <v>149</v>
      </c>
      <c r="D88" s="32" t="s">
        <v>29</v>
      </c>
      <c r="E88" s="33" t="s">
        <v>150</v>
      </c>
      <c r="F88" s="32">
        <v>1957</v>
      </c>
      <c r="G88" s="65">
        <v>0.05672094907640712</v>
      </c>
      <c r="H88" s="66">
        <v>10.284266092718973</v>
      </c>
      <c r="I88" s="39">
        <v>0.0040514963626005086</v>
      </c>
      <c r="J88" s="34" t="s">
        <v>189</v>
      </c>
      <c r="K88" s="32">
        <v>14</v>
      </c>
      <c r="L88" s="28">
        <f>IF(B88="","",COUNTIF($D$3:D88,D88)-IF(D88="M",COUNTIF($P$3:P88,"M"))-IF(D88="F",COUNTIF($P$3:P88,"F")))</f>
        <v>72</v>
      </c>
      <c r="M88" s="2">
        <f t="shared" si="1"/>
        <v>86</v>
      </c>
    </row>
    <row r="89" spans="1:13" ht="15">
      <c r="A89" s="64">
        <v>87</v>
      </c>
      <c r="B89" s="30">
        <v>58</v>
      </c>
      <c r="C89" s="31" t="s">
        <v>151</v>
      </c>
      <c r="D89" s="32" t="s">
        <v>29</v>
      </c>
      <c r="E89" s="33" t="s">
        <v>92</v>
      </c>
      <c r="F89" s="32">
        <v>1965</v>
      </c>
      <c r="G89" s="65">
        <v>0.056790393515257165</v>
      </c>
      <c r="H89" s="66">
        <v>10.271690284671411</v>
      </c>
      <c r="I89" s="39">
        <v>0.004056456679661226</v>
      </c>
      <c r="J89" s="34" t="s">
        <v>189</v>
      </c>
      <c r="K89" s="32">
        <v>15</v>
      </c>
      <c r="L89" s="28">
        <f>IF(B89="","",COUNTIF($D$3:D89,D89)-IF(D89="M",COUNTIF($P$3:P89,"M"))-IF(D89="F",COUNTIF($P$3:P89,"F")))</f>
        <v>73</v>
      </c>
      <c r="M89" s="2">
        <f t="shared" si="1"/>
        <v>87</v>
      </c>
    </row>
    <row r="90" spans="1:13" ht="15">
      <c r="A90" s="64">
        <v>88</v>
      </c>
      <c r="B90" s="30">
        <v>147</v>
      </c>
      <c r="C90" s="31" t="s">
        <v>152</v>
      </c>
      <c r="D90" s="32" t="s">
        <v>29</v>
      </c>
      <c r="E90" s="33" t="s">
        <v>81</v>
      </c>
      <c r="F90" s="32">
        <v>1962</v>
      </c>
      <c r="G90" s="65">
        <v>0.05812141203932697</v>
      </c>
      <c r="H90" s="66">
        <v>10.03646182819216</v>
      </c>
      <c r="I90" s="39">
        <v>0.0041515294313804975</v>
      </c>
      <c r="J90" s="34" t="s">
        <v>189</v>
      </c>
      <c r="K90" s="32">
        <v>16</v>
      </c>
      <c r="L90" s="28">
        <f>IF(B90="","",COUNTIF($D$3:D90,D90)-IF(D90="M",COUNTIF($P$3:P90,"M"))-IF(D90="F",COUNTIF($P$3:P90,"F")))</f>
        <v>74</v>
      </c>
      <c r="M90" s="2">
        <f t="shared" si="1"/>
        <v>88</v>
      </c>
    </row>
    <row r="91" spans="1:13" ht="15">
      <c r="A91" s="64">
        <v>89</v>
      </c>
      <c r="B91" s="30">
        <v>149</v>
      </c>
      <c r="C91" s="31" t="s">
        <v>153</v>
      </c>
      <c r="D91" s="32" t="s">
        <v>29</v>
      </c>
      <c r="E91" s="33" t="s">
        <v>65</v>
      </c>
      <c r="F91" s="32">
        <v>1963</v>
      </c>
      <c r="G91" s="65">
        <v>0.06015844907233259</v>
      </c>
      <c r="H91" s="66">
        <v>9.696615227429684</v>
      </c>
      <c r="I91" s="39">
        <v>0.004297032076595185</v>
      </c>
      <c r="J91" s="34" t="s">
        <v>189</v>
      </c>
      <c r="K91" s="32">
        <v>17</v>
      </c>
      <c r="L91" s="28">
        <f>IF(B91="","",COUNTIF($D$3:D91,D91)-IF(D91="M",COUNTIF($P$3:P91,"M"))-IF(D91="F",COUNTIF($P$3:P91,"F")))</f>
        <v>75</v>
      </c>
      <c r="M91" s="2">
        <f t="shared" si="1"/>
        <v>89</v>
      </c>
    </row>
    <row r="92" spans="1:13" ht="15">
      <c r="A92" s="64">
        <v>90</v>
      </c>
      <c r="B92" s="30">
        <v>47</v>
      </c>
      <c r="C92" s="31" t="s">
        <v>154</v>
      </c>
      <c r="D92" s="32" t="s">
        <v>29</v>
      </c>
      <c r="E92" s="33" t="s">
        <v>61</v>
      </c>
      <c r="F92" s="32">
        <v>1973</v>
      </c>
      <c r="G92" s="65">
        <v>0.06017002314911224</v>
      </c>
      <c r="H92" s="66">
        <v>9.694750023408291</v>
      </c>
      <c r="I92" s="39">
        <v>0.00429785879636516</v>
      </c>
      <c r="J92" s="34" t="s">
        <v>188</v>
      </c>
      <c r="K92" s="32">
        <v>29</v>
      </c>
      <c r="L92" s="28">
        <f>IF(B92="","",COUNTIF($D$3:D92,D92)-IF(D92="M",COUNTIF($P$3:P92,"M"))-IF(D92="F",COUNTIF($P$3:P92,"F")))</f>
        <v>76</v>
      </c>
      <c r="M92" s="2">
        <f t="shared" si="1"/>
        <v>90</v>
      </c>
    </row>
    <row r="93" spans="1:13" ht="15">
      <c r="A93" s="64">
        <v>91</v>
      </c>
      <c r="B93" s="30">
        <v>109</v>
      </c>
      <c r="C93" s="31" t="s">
        <v>155</v>
      </c>
      <c r="D93" s="32" t="s">
        <v>29</v>
      </c>
      <c r="E93" s="33" t="s">
        <v>44</v>
      </c>
      <c r="F93" s="32">
        <v>1972</v>
      </c>
      <c r="G93" s="65">
        <v>0.060181597218615934</v>
      </c>
      <c r="H93" s="66">
        <v>9.692885537987868</v>
      </c>
      <c r="I93" s="39">
        <v>0.004298685515615424</v>
      </c>
      <c r="J93" s="34" t="s">
        <v>188</v>
      </c>
      <c r="K93" s="32">
        <v>30</v>
      </c>
      <c r="L93" s="28">
        <f>IF(B93="","",COUNTIF($D$3:D93,D93)-IF(D93="M",COUNTIF($P$3:P93,"M"))-IF(D93="F",COUNTIF($P$3:P93,"F")))</f>
        <v>77</v>
      </c>
      <c r="M93" s="2">
        <f t="shared" si="1"/>
        <v>91</v>
      </c>
    </row>
    <row r="94" spans="1:13" ht="15">
      <c r="A94" s="64">
        <v>92</v>
      </c>
      <c r="B94" s="30">
        <v>23</v>
      </c>
      <c r="C94" s="31" t="s">
        <v>156</v>
      </c>
      <c r="D94" s="32" t="s">
        <v>46</v>
      </c>
      <c r="E94" s="33" t="s">
        <v>157</v>
      </c>
      <c r="F94" s="32">
        <v>1982</v>
      </c>
      <c r="G94" s="65">
        <v>0.06023946758796228</v>
      </c>
      <c r="H94" s="66">
        <v>9.683573854326387</v>
      </c>
      <c r="I94" s="39">
        <v>0.0043028191134258775</v>
      </c>
      <c r="J94" s="34" t="s">
        <v>193</v>
      </c>
      <c r="K94" s="32">
        <v>3</v>
      </c>
      <c r="L94" s="28">
        <f>IF(B94="","",COUNTIF($D$3:D94,D94)-IF(D94="M",COUNTIF($P$3:P94,"M"))-IF(D94="F",COUNTIF($P$3:P94,"F")))</f>
        <v>15</v>
      </c>
      <c r="M94" s="2">
        <f t="shared" si="1"/>
        <v>92</v>
      </c>
    </row>
    <row r="95" spans="1:13" ht="15">
      <c r="A95" s="64">
        <v>93</v>
      </c>
      <c r="B95" s="30">
        <v>66</v>
      </c>
      <c r="C95" s="31" t="s">
        <v>158</v>
      </c>
      <c r="D95" s="32" t="s">
        <v>29</v>
      </c>
      <c r="E95" s="33" t="s">
        <v>114</v>
      </c>
      <c r="F95" s="32">
        <v>1962</v>
      </c>
      <c r="G95" s="65">
        <v>0.060575115741812624</v>
      </c>
      <c r="H95" s="66">
        <v>9.629916941795974</v>
      </c>
      <c r="I95" s="39">
        <v>0.004326793981558045</v>
      </c>
      <c r="J95" s="34" t="s">
        <v>189</v>
      </c>
      <c r="K95" s="32">
        <v>18</v>
      </c>
      <c r="L95" s="28">
        <f>IF(B95="","",COUNTIF($D$3:D95,D95)-IF(D95="M",COUNTIF($P$3:P95,"M"))-IF(D95="F",COUNTIF($P$3:P95,"F")))</f>
        <v>78</v>
      </c>
      <c r="M95" s="2">
        <f t="shared" si="1"/>
        <v>93</v>
      </c>
    </row>
    <row r="96" spans="1:13" ht="15">
      <c r="A96" s="64">
        <v>94</v>
      </c>
      <c r="B96" s="30">
        <v>34</v>
      </c>
      <c r="C96" s="31" t="s">
        <v>159</v>
      </c>
      <c r="D96" s="32" t="s">
        <v>29</v>
      </c>
      <c r="E96" s="33" t="s">
        <v>81</v>
      </c>
      <c r="F96" s="32">
        <v>1947</v>
      </c>
      <c r="G96" s="65">
        <v>0.06126956018124474</v>
      </c>
      <c r="H96" s="66">
        <v>9.520769067180245</v>
      </c>
      <c r="I96" s="39">
        <v>0.004376397155803196</v>
      </c>
      <c r="J96" s="34" t="s">
        <v>194</v>
      </c>
      <c r="K96" s="32">
        <v>6</v>
      </c>
      <c r="L96" s="28">
        <f>IF(B96="","",COUNTIF($D$3:D96,D96)-IF(D96="M",COUNTIF($P$3:P96,"M"))-IF(D96="F",COUNTIF($P$3:P96,"F")))</f>
        <v>79</v>
      </c>
      <c r="M96" s="2">
        <f t="shared" si="1"/>
        <v>94</v>
      </c>
    </row>
    <row r="97" spans="1:13" ht="15">
      <c r="A97" s="64">
        <v>95</v>
      </c>
      <c r="B97" s="30">
        <v>150</v>
      </c>
      <c r="C97" s="31" t="s">
        <v>160</v>
      </c>
      <c r="D97" s="32" t="s">
        <v>29</v>
      </c>
      <c r="E97" s="33" t="s">
        <v>41</v>
      </c>
      <c r="F97" s="32">
        <v>1969</v>
      </c>
      <c r="G97" s="65">
        <v>0.061281134258024395</v>
      </c>
      <c r="H97" s="66">
        <v>9.518970893671886</v>
      </c>
      <c r="I97" s="39">
        <v>0.004377223875573171</v>
      </c>
      <c r="J97" s="34" t="s">
        <v>188</v>
      </c>
      <c r="K97" s="32">
        <v>31</v>
      </c>
      <c r="L97" s="28">
        <f>IF(B97="","",COUNTIF($D$3:D97,D97)-IF(D97="M",COUNTIF($P$3:P97,"M"))-IF(D97="F",COUNTIF($P$3:P97,"F")))</f>
        <v>80</v>
      </c>
      <c r="M97" s="2">
        <f t="shared" si="1"/>
        <v>95</v>
      </c>
    </row>
    <row r="98" spans="1:13" ht="15">
      <c r="A98" s="64">
        <v>96</v>
      </c>
      <c r="B98" s="30">
        <v>132</v>
      </c>
      <c r="C98" s="31" t="s">
        <v>161</v>
      </c>
      <c r="D98" s="32" t="s">
        <v>29</v>
      </c>
      <c r="E98" s="33" t="s">
        <v>36</v>
      </c>
      <c r="F98" s="32">
        <v>1973</v>
      </c>
      <c r="G98" s="65">
        <v>0.06129270833480405</v>
      </c>
      <c r="H98" s="66">
        <v>9.517173399271984</v>
      </c>
      <c r="I98" s="39">
        <v>0.004378050595343146</v>
      </c>
      <c r="J98" s="34" t="s">
        <v>188</v>
      </c>
      <c r="K98" s="32">
        <v>32</v>
      </c>
      <c r="L98" s="28">
        <f>IF(B98="","",COUNTIF($D$3:D98,D98)-IF(D98="M",COUNTIF($P$3:P98,"M"))-IF(D98="F",COUNTIF($P$3:P98,"F")))</f>
        <v>81</v>
      </c>
      <c r="M98" s="2">
        <f t="shared" si="1"/>
        <v>96</v>
      </c>
    </row>
    <row r="99" spans="1:13" ht="15">
      <c r="A99" s="64">
        <v>97</v>
      </c>
      <c r="B99" s="30">
        <v>143</v>
      </c>
      <c r="C99" s="31" t="s">
        <v>162</v>
      </c>
      <c r="D99" s="32" t="s">
        <v>46</v>
      </c>
      <c r="E99" s="33" t="s">
        <v>30</v>
      </c>
      <c r="F99" s="32">
        <v>1992</v>
      </c>
      <c r="G99" s="65">
        <v>0.06133900462737074</v>
      </c>
      <c r="H99" s="66">
        <v>9.509990207324588</v>
      </c>
      <c r="I99" s="39">
        <v>0.004381357473383625</v>
      </c>
      <c r="J99" s="34" t="s">
        <v>195</v>
      </c>
      <c r="K99" s="32">
        <v>2</v>
      </c>
      <c r="L99" s="28">
        <f>IF(B99="","",COUNTIF($D$3:D99,D99)-IF(D99="M",COUNTIF($P$3:P99,"M"))-IF(D99="F",COUNTIF($P$3:P99,"F")))</f>
        <v>16</v>
      </c>
      <c r="M99" s="2">
        <f t="shared" si="1"/>
        <v>97</v>
      </c>
    </row>
    <row r="100" spans="1:13" ht="15">
      <c r="A100" s="64">
        <v>98</v>
      </c>
      <c r="B100" s="30">
        <v>97</v>
      </c>
      <c r="C100" s="31" t="s">
        <v>163</v>
      </c>
      <c r="D100" s="32" t="s">
        <v>29</v>
      </c>
      <c r="E100" s="33" t="s">
        <v>51</v>
      </c>
      <c r="F100" s="32">
        <v>1979</v>
      </c>
      <c r="G100" s="65">
        <v>0.06133900462737074</v>
      </c>
      <c r="H100" s="66">
        <v>9.509990207324588</v>
      </c>
      <c r="I100" s="39">
        <v>0.004381357473383625</v>
      </c>
      <c r="J100" s="34" t="s">
        <v>187</v>
      </c>
      <c r="K100" s="32">
        <v>18</v>
      </c>
      <c r="L100" s="28">
        <f>IF(B100="","",COUNTIF($D$3:D100,D100)-IF(D100="M",COUNTIF($P$3:P100,"M"))-IF(D100="F",COUNTIF($P$3:P100,"F")))</f>
        <v>82</v>
      </c>
      <c r="M100" s="2">
        <f t="shared" si="1"/>
        <v>98</v>
      </c>
    </row>
    <row r="101" spans="1:13" ht="15">
      <c r="A101" s="64">
        <v>99</v>
      </c>
      <c r="B101" s="30">
        <v>130</v>
      </c>
      <c r="C101" s="31" t="s">
        <v>164</v>
      </c>
      <c r="D101" s="32" t="s">
        <v>46</v>
      </c>
      <c r="E101" s="33" t="s">
        <v>165</v>
      </c>
      <c r="F101" s="32">
        <v>1965</v>
      </c>
      <c r="G101" s="65">
        <v>0.061524189812189434</v>
      </c>
      <c r="H101" s="66">
        <v>9.481365542789494</v>
      </c>
      <c r="I101" s="39">
        <v>0.0043945849865849596</v>
      </c>
      <c r="J101" s="34" t="s">
        <v>197</v>
      </c>
      <c r="K101" s="32">
        <v>5</v>
      </c>
      <c r="L101" s="28">
        <f>IF(B101="","",COUNTIF($D$3:D101,D101)-IF(D101="M",COUNTIF($P$3:P101,"M"))-IF(D101="F",COUNTIF($P$3:P101,"F")))</f>
        <v>17</v>
      </c>
      <c r="M101" s="2">
        <f t="shared" si="1"/>
        <v>99</v>
      </c>
    </row>
    <row r="102" spans="1:13" ht="15">
      <c r="A102" s="64">
        <v>100</v>
      </c>
      <c r="B102" s="30">
        <v>144</v>
      </c>
      <c r="C102" s="31" t="s">
        <v>166</v>
      </c>
      <c r="D102" s="32" t="s">
        <v>29</v>
      </c>
      <c r="E102" s="33" t="s">
        <v>30</v>
      </c>
      <c r="F102" s="32">
        <v>1975</v>
      </c>
      <c r="G102" s="65">
        <v>0.06172094907378778</v>
      </c>
      <c r="H102" s="66">
        <v>9.451140043811618</v>
      </c>
      <c r="I102" s="39">
        <v>0.00440863921955627</v>
      </c>
      <c r="J102" s="34" t="s">
        <v>188</v>
      </c>
      <c r="K102" s="32">
        <v>33</v>
      </c>
      <c r="L102" s="28">
        <f>IF(B102="","",COUNTIF($D$3:D102,D102)-IF(D102="M",COUNTIF($P$3:P102,"M"))-IF(D102="F",COUNTIF($P$3:P102,"F")))</f>
        <v>83</v>
      </c>
      <c r="M102" s="2">
        <f t="shared" si="1"/>
        <v>100</v>
      </c>
    </row>
    <row r="103" spans="1:13" ht="15">
      <c r="A103" s="64">
        <v>101</v>
      </c>
      <c r="B103" s="30">
        <v>105</v>
      </c>
      <c r="C103" s="31" t="s">
        <v>167</v>
      </c>
      <c r="D103" s="32" t="s">
        <v>29</v>
      </c>
      <c r="E103" s="33" t="s">
        <v>124</v>
      </c>
      <c r="F103" s="32">
        <v>1992</v>
      </c>
      <c r="G103" s="65">
        <v>0.06310983795992797</v>
      </c>
      <c r="H103" s="66">
        <v>9.243144209999793</v>
      </c>
      <c r="I103" s="39">
        <v>0.004507845568566283</v>
      </c>
      <c r="J103" s="34" t="s">
        <v>190</v>
      </c>
      <c r="K103" s="32">
        <v>6</v>
      </c>
      <c r="L103" s="28">
        <f>IF(B103="","",COUNTIF($D$3:D103,D103)-IF(D103="M",COUNTIF($P$3:P103,"M"))-IF(D103="F",COUNTIF($P$3:P103,"F")))</f>
        <v>84</v>
      </c>
      <c r="M103" s="2">
        <f t="shared" si="1"/>
        <v>101</v>
      </c>
    </row>
    <row r="104" spans="1:13" ht="15">
      <c r="A104" s="64">
        <v>102</v>
      </c>
      <c r="B104" s="30">
        <v>49</v>
      </c>
      <c r="C104" s="31" t="s">
        <v>168</v>
      </c>
      <c r="D104" s="32" t="s">
        <v>29</v>
      </c>
      <c r="E104" s="33" t="s">
        <v>150</v>
      </c>
      <c r="F104" s="32">
        <v>1967</v>
      </c>
      <c r="G104" s="65">
        <v>0.06402418981451774</v>
      </c>
      <c r="H104" s="66">
        <v>9.111139633680459</v>
      </c>
      <c r="I104" s="39">
        <v>0.004573156415322696</v>
      </c>
      <c r="J104" s="34" t="s">
        <v>188</v>
      </c>
      <c r="K104" s="32">
        <v>34</v>
      </c>
      <c r="L104" s="28">
        <f>IF(B104="","",COUNTIF($D$3:D104,D104)-IF(D104="M",COUNTIF($P$3:P104,"M"))-IF(D104="F",COUNTIF($P$3:P104,"F")))</f>
        <v>85</v>
      </c>
      <c r="M104" s="2">
        <f t="shared" si="1"/>
        <v>102</v>
      </c>
    </row>
    <row r="105" spans="1:13" ht="15">
      <c r="A105" s="64">
        <v>103</v>
      </c>
      <c r="B105" s="30">
        <v>3</v>
      </c>
      <c r="C105" s="31" t="s">
        <v>169</v>
      </c>
      <c r="D105" s="32" t="s">
        <v>29</v>
      </c>
      <c r="E105" s="33" t="s">
        <v>150</v>
      </c>
      <c r="F105" s="32">
        <v>1964</v>
      </c>
      <c r="G105" s="65">
        <v>0.06403576389129739</v>
      </c>
      <c r="H105" s="66">
        <v>9.109492850332183</v>
      </c>
      <c r="I105" s="39">
        <v>0.004573983135092671</v>
      </c>
      <c r="J105" s="34" t="s">
        <v>189</v>
      </c>
      <c r="K105" s="32">
        <v>19</v>
      </c>
      <c r="L105" s="28">
        <f>IF(B105="","",COUNTIF($D$3:D105,D105)-IF(D105="M",COUNTIF($P$3:P105,"M"))-IF(D105="F",COUNTIF($P$3:P105,"F")))</f>
        <v>86</v>
      </c>
      <c r="M105" s="2">
        <f t="shared" si="1"/>
        <v>103</v>
      </c>
    </row>
    <row r="106" spans="1:13" ht="15">
      <c r="A106" s="64">
        <v>104</v>
      </c>
      <c r="B106" s="30">
        <v>31</v>
      </c>
      <c r="C106" s="31" t="s">
        <v>170</v>
      </c>
      <c r="D106" s="32" t="s">
        <v>46</v>
      </c>
      <c r="E106" s="33" t="s">
        <v>81</v>
      </c>
      <c r="F106" s="32">
        <v>1961</v>
      </c>
      <c r="G106" s="65">
        <v>0.06587604166270467</v>
      </c>
      <c r="H106" s="66">
        <v>8.855014943370286</v>
      </c>
      <c r="I106" s="39">
        <v>0.0047054315473360475</v>
      </c>
      <c r="J106" s="34" t="s">
        <v>197</v>
      </c>
      <c r="K106" s="32">
        <v>6</v>
      </c>
      <c r="L106" s="28">
        <f>IF(B106="","",COUNTIF($D$3:D106,D106)-IF(D106="M",COUNTIF($P$3:P106,"M"))-IF(D106="F",COUNTIF($P$3:P106,"F")))</f>
        <v>18</v>
      </c>
      <c r="M106" s="2">
        <f t="shared" si="1"/>
        <v>104</v>
      </c>
    </row>
    <row r="107" spans="1:13" ht="15">
      <c r="A107" s="64">
        <v>105</v>
      </c>
      <c r="B107" s="30">
        <v>93</v>
      </c>
      <c r="C107" s="31" t="s">
        <v>171</v>
      </c>
      <c r="D107" s="32" t="s">
        <v>46</v>
      </c>
      <c r="E107" s="33" t="s">
        <v>51</v>
      </c>
      <c r="F107" s="32">
        <v>1972</v>
      </c>
      <c r="G107" s="87">
        <v>0.06588761573948432</v>
      </c>
      <c r="H107" s="66">
        <v>8.853459436744506</v>
      </c>
      <c r="I107" s="39">
        <v>0.004706258267106023</v>
      </c>
      <c r="J107" s="34" t="s">
        <v>192</v>
      </c>
      <c r="K107" s="32">
        <v>6</v>
      </c>
      <c r="L107" s="28">
        <f>IF(B107="","",COUNTIF($D$3:D107,D107)-IF(D107="M",COUNTIF($P$3:P107,"M"))-IF(D107="F",COUNTIF($P$3:P107,"F")))</f>
        <v>19</v>
      </c>
      <c r="M107" s="2">
        <f t="shared" si="1"/>
        <v>105</v>
      </c>
    </row>
    <row r="108" spans="1:13" ht="15">
      <c r="A108" s="78">
        <v>106</v>
      </c>
      <c r="B108" s="79">
        <v>8</v>
      </c>
      <c r="C108" s="80" t="s">
        <v>172</v>
      </c>
      <c r="D108" s="81" t="s">
        <v>29</v>
      </c>
      <c r="E108" s="82" t="s">
        <v>77</v>
      </c>
      <c r="F108" s="81">
        <v>1967</v>
      </c>
      <c r="G108" s="88">
        <v>0.0662927083321847</v>
      </c>
      <c r="H108" s="84">
        <v>8.799358904003755</v>
      </c>
      <c r="I108" s="85">
        <v>0.004735193452298907</v>
      </c>
      <c r="J108" s="86" t="s">
        <v>188</v>
      </c>
      <c r="K108" s="81">
        <v>35</v>
      </c>
      <c r="L108" s="28">
        <f>IF(B108="","",COUNTIF($D$3:D108,D108)-IF(D108="M",COUNTIF($P$3:P108,"M"))-IF(D108="F",COUNTIF($P$3:P108,"F")))</f>
        <v>87</v>
      </c>
      <c r="M108" s="2">
        <f t="shared" si="1"/>
        <v>106</v>
      </c>
    </row>
    <row r="109" spans="1:13" ht="15">
      <c r="A109" s="64">
        <v>107</v>
      </c>
      <c r="B109" s="30">
        <v>32</v>
      </c>
      <c r="C109" s="31" t="s">
        <v>173</v>
      </c>
      <c r="D109" s="32" t="s">
        <v>29</v>
      </c>
      <c r="E109" s="33" t="s">
        <v>81</v>
      </c>
      <c r="F109" s="32">
        <v>1952</v>
      </c>
      <c r="G109" s="89">
        <v>0.06665150462504243</v>
      </c>
      <c r="H109" s="66">
        <v>8.751990470657164</v>
      </c>
      <c r="I109" s="39">
        <v>0.004760821758931603</v>
      </c>
      <c r="J109" s="34" t="s">
        <v>194</v>
      </c>
      <c r="K109" s="32">
        <v>7</v>
      </c>
      <c r="L109" s="28">
        <f>IF(B109="","",COUNTIF($D$3:D109,D109)-IF(D109="M",COUNTIF($P$3:P109,"M"))-IF(D109="F",COUNTIF($P$3:P109,"F")))</f>
        <v>88</v>
      </c>
      <c r="M109" s="2">
        <f t="shared" si="1"/>
        <v>107</v>
      </c>
    </row>
    <row r="110" spans="1:13" ht="15">
      <c r="A110" s="64">
        <v>108</v>
      </c>
      <c r="B110" s="30">
        <v>83</v>
      </c>
      <c r="C110" s="31" t="s">
        <v>174</v>
      </c>
      <c r="D110" s="32" t="s">
        <v>29</v>
      </c>
      <c r="E110" s="33" t="s">
        <v>51</v>
      </c>
      <c r="F110" s="32">
        <v>1966</v>
      </c>
      <c r="G110" s="89">
        <v>0.0677163194413879</v>
      </c>
      <c r="H110" s="66">
        <v>8.614368562045662</v>
      </c>
      <c r="I110" s="39">
        <v>0.004836879960099135</v>
      </c>
      <c r="J110" s="34" t="s">
        <v>189</v>
      </c>
      <c r="K110" s="32">
        <v>20</v>
      </c>
      <c r="L110" s="28">
        <f>IF(B110="","",COUNTIF($D$3:D110,D110)-IF(D110="M",COUNTIF($P$3:P110,"M"))-IF(D110="F",COUNTIF($P$3:P110,"F")))</f>
        <v>89</v>
      </c>
      <c r="M110" s="2">
        <f t="shared" si="1"/>
        <v>108</v>
      </c>
    </row>
    <row r="111" spans="1:13" ht="15">
      <c r="A111" s="64">
        <v>109</v>
      </c>
      <c r="B111" s="30">
        <v>148</v>
      </c>
      <c r="C111" s="31" t="s">
        <v>175</v>
      </c>
      <c r="D111" s="32" t="s">
        <v>29</v>
      </c>
      <c r="E111" s="33" t="s">
        <v>176</v>
      </c>
      <c r="F111" s="32">
        <v>1965</v>
      </c>
      <c r="G111" s="87">
        <v>0.06772789351816755</v>
      </c>
      <c r="H111" s="66">
        <v>8.612896445345049</v>
      </c>
      <c r="I111" s="39">
        <v>0.0048377066798691104</v>
      </c>
      <c r="J111" s="34" t="s">
        <v>189</v>
      </c>
      <c r="K111" s="32">
        <v>21</v>
      </c>
      <c r="L111" s="28">
        <f>IF(B111="","",COUNTIF($D$3:D111,D111)-IF(D111="M",COUNTIF($P$3:P111,"M"))-IF(D111="F",COUNTIF($P$3:P111,"F")))</f>
        <v>90</v>
      </c>
      <c r="M111" s="2">
        <f t="shared" si="1"/>
        <v>109</v>
      </c>
    </row>
    <row r="112" spans="1:13" ht="15">
      <c r="A112" s="64">
        <v>110</v>
      </c>
      <c r="B112" s="30">
        <v>101</v>
      </c>
      <c r="C112" s="31" t="s">
        <v>177</v>
      </c>
      <c r="D112" s="32" t="s">
        <v>29</v>
      </c>
      <c r="E112" s="33" t="s">
        <v>110</v>
      </c>
      <c r="F112" s="32">
        <v>1968</v>
      </c>
      <c r="G112" s="87">
        <v>0.0688042824040167</v>
      </c>
      <c r="H112" s="66">
        <v>8.478154454224482</v>
      </c>
      <c r="I112" s="39">
        <v>0.004914591600286907</v>
      </c>
      <c r="J112" s="34" t="s">
        <v>188</v>
      </c>
      <c r="K112" s="32">
        <v>36</v>
      </c>
      <c r="L112" s="28">
        <f>IF(B112="","",COUNTIF($D$3:D112,D112)-IF(D112="M",COUNTIF($P$3:P112,"M"))-IF(D112="F",COUNTIF($P$3:P112,"F")))</f>
        <v>91</v>
      </c>
      <c r="M112" s="2">
        <f t="shared" si="1"/>
        <v>110</v>
      </c>
    </row>
    <row r="113" spans="1:13" ht="15">
      <c r="A113" s="64">
        <v>111</v>
      </c>
      <c r="B113" s="30">
        <v>86</v>
      </c>
      <c r="C113" s="31" t="s">
        <v>178</v>
      </c>
      <c r="D113" s="32" t="s">
        <v>29</v>
      </c>
      <c r="E113" s="33" t="s">
        <v>51</v>
      </c>
      <c r="F113" s="32">
        <v>1960</v>
      </c>
      <c r="G113" s="87">
        <v>0.0702163194437162</v>
      </c>
      <c r="H113" s="66">
        <v>8.307660355238642</v>
      </c>
      <c r="I113" s="39">
        <v>0.005015451388836871</v>
      </c>
      <c r="J113" s="34" t="s">
        <v>189</v>
      </c>
      <c r="K113" s="32">
        <v>22</v>
      </c>
      <c r="L113" s="28">
        <f>IF(B113="","",COUNTIF($D$3:D113,D113)-IF(D113="M",COUNTIF($P$3:P113,"M"))-IF(D113="F",COUNTIF($P$3:P113,"F")))</f>
        <v>92</v>
      </c>
      <c r="M113" s="2">
        <f t="shared" si="1"/>
        <v>111</v>
      </c>
    </row>
    <row r="114" spans="1:13" ht="15">
      <c r="A114" s="64">
        <v>112</v>
      </c>
      <c r="B114" s="30">
        <v>99</v>
      </c>
      <c r="C114" s="31" t="s">
        <v>179</v>
      </c>
      <c r="D114" s="32" t="s">
        <v>46</v>
      </c>
      <c r="E114" s="33" t="s">
        <v>51</v>
      </c>
      <c r="F114" s="32">
        <v>1970</v>
      </c>
      <c r="G114" s="87">
        <v>0.0703204861129052</v>
      </c>
      <c r="H114" s="66">
        <v>8.295354107716841</v>
      </c>
      <c r="I114" s="39">
        <v>0.005022891865207514</v>
      </c>
      <c r="J114" s="34" t="s">
        <v>192</v>
      </c>
      <c r="K114" s="32">
        <v>7</v>
      </c>
      <c r="L114" s="28">
        <f>IF(B114="","",COUNTIF($D$3:D114,D114)-IF(D114="M",COUNTIF($P$3:P114,"M"))-IF(D114="F",COUNTIF($P$3:P114,"F")))</f>
        <v>20</v>
      </c>
      <c r="M114" s="2">
        <f t="shared" si="1"/>
        <v>112</v>
      </c>
    </row>
    <row r="115" spans="1:13" ht="15">
      <c r="A115" s="64">
        <v>113</v>
      </c>
      <c r="B115" s="30">
        <v>60</v>
      </c>
      <c r="C115" s="31" t="s">
        <v>180</v>
      </c>
      <c r="D115" s="32" t="s">
        <v>29</v>
      </c>
      <c r="E115" s="33" t="s">
        <v>92</v>
      </c>
      <c r="F115" s="32">
        <v>1985</v>
      </c>
      <c r="G115" s="87">
        <v>0.07107280092168367</v>
      </c>
      <c r="H115" s="66">
        <v>8.207546709410233</v>
      </c>
      <c r="I115" s="39">
        <v>0.005076628637263119</v>
      </c>
      <c r="J115" s="34" t="s">
        <v>187</v>
      </c>
      <c r="K115" s="32">
        <v>19</v>
      </c>
      <c r="L115" s="28">
        <f>IF(B115="","",COUNTIF($D$3:D115,D115)-IF(D115="M",COUNTIF($P$3:P115,"M"))-IF(D115="F",COUNTIF($P$3:P115,"F")))</f>
        <v>93</v>
      </c>
      <c r="M115" s="2">
        <f t="shared" si="1"/>
        <v>113</v>
      </c>
    </row>
    <row r="116" spans="1:13" ht="15">
      <c r="A116" s="64">
        <v>114</v>
      </c>
      <c r="B116" s="30">
        <v>89</v>
      </c>
      <c r="C116" s="31" t="s">
        <v>181</v>
      </c>
      <c r="D116" s="32" t="s">
        <v>46</v>
      </c>
      <c r="E116" s="33" t="s">
        <v>51</v>
      </c>
      <c r="F116" s="32">
        <v>1982</v>
      </c>
      <c r="G116" s="87">
        <v>0.07249641203816282</v>
      </c>
      <c r="H116" s="66">
        <v>8.046375219593779</v>
      </c>
      <c r="I116" s="39">
        <v>0.005178315145583058</v>
      </c>
      <c r="J116" s="34" t="s">
        <v>193</v>
      </c>
      <c r="K116" s="32">
        <v>4</v>
      </c>
      <c r="L116" s="28">
        <f>IF(B116="","",COUNTIF($D$3:D116,D116)-IF(D116="M",COUNTIF($P$3:P116,"M"))-IF(D116="F",COUNTIF($P$3:P116,"F")))</f>
        <v>21</v>
      </c>
      <c r="M116" s="2">
        <f t="shared" si="1"/>
        <v>114</v>
      </c>
    </row>
    <row r="117" spans="1:13" ht="15">
      <c r="A117" s="64">
        <v>115</v>
      </c>
      <c r="B117" s="30">
        <v>4</v>
      </c>
      <c r="C117" s="31" t="s">
        <v>182</v>
      </c>
      <c r="D117" s="32" t="s">
        <v>29</v>
      </c>
      <c r="E117" s="33" t="s">
        <v>150</v>
      </c>
      <c r="F117" s="32">
        <v>1955</v>
      </c>
      <c r="G117" s="87">
        <v>0.07313298610824859</v>
      </c>
      <c r="H117" s="66">
        <v>7.976336867605901</v>
      </c>
      <c r="I117" s="39">
        <v>0.005223784722017756</v>
      </c>
      <c r="J117" s="34" t="s">
        <v>194</v>
      </c>
      <c r="K117" s="32">
        <v>8</v>
      </c>
      <c r="L117" s="28">
        <f>IF(B117="","",COUNTIF($D$3:D117,D117)-IF(D117="M",COUNTIF($P$3:P117,"M"))-IF(D117="F",COUNTIF($P$3:P117,"F")))</f>
        <v>94</v>
      </c>
      <c r="M117" s="2">
        <f t="shared" si="1"/>
        <v>115</v>
      </c>
    </row>
    <row r="118" spans="1:13" ht="15">
      <c r="A118" s="64">
        <v>116</v>
      </c>
      <c r="B118" s="30">
        <v>88</v>
      </c>
      <c r="C118" s="31" t="s">
        <v>183</v>
      </c>
      <c r="D118" s="32" t="s">
        <v>46</v>
      </c>
      <c r="E118" s="33" t="s">
        <v>51</v>
      </c>
      <c r="F118" s="32">
        <v>1966</v>
      </c>
      <c r="G118" s="87">
        <v>0.07398946759349201</v>
      </c>
      <c r="H118" s="66">
        <v>7.884005011878777</v>
      </c>
      <c r="I118" s="39">
        <v>0.005284961970963715</v>
      </c>
      <c r="J118" s="34" t="s">
        <v>197</v>
      </c>
      <c r="K118" s="32">
        <v>7</v>
      </c>
      <c r="L118" s="28">
        <f>IF(B118="","",COUNTIF($D$3:D118,D118)-IF(D118="M",COUNTIF($P$3:P118,"M"))-IF(D118="F",COUNTIF($P$3:P118,"F")))</f>
        <v>22</v>
      </c>
      <c r="M118" s="2">
        <f t="shared" si="1"/>
        <v>116</v>
      </c>
    </row>
    <row r="119" spans="1:13" ht="15">
      <c r="A119" s="64">
        <v>117</v>
      </c>
      <c r="B119" s="30">
        <v>120</v>
      </c>
      <c r="C119" s="31" t="s">
        <v>184</v>
      </c>
      <c r="D119" s="32" t="s">
        <v>29</v>
      </c>
      <c r="E119" s="33" t="s">
        <v>135</v>
      </c>
      <c r="F119" s="32">
        <v>1963</v>
      </c>
      <c r="G119" s="87">
        <v>0.08194085647846805</v>
      </c>
      <c r="H119" s="66">
        <v>7.118955773749062</v>
      </c>
      <c r="I119" s="39">
        <v>0.005852918319890575</v>
      </c>
      <c r="J119" s="34" t="s">
        <v>189</v>
      </c>
      <c r="K119" s="32">
        <v>23</v>
      </c>
      <c r="L119" s="28">
        <f>IF(B119="","",COUNTIF($D$3:D119,D119)-IF(D119="M",COUNTIF($P$3:P119,"M"))-IF(D119="F",COUNTIF($P$3:P119,"F")))</f>
        <v>95</v>
      </c>
      <c r="M119" s="2">
        <f t="shared" si="1"/>
        <v>117</v>
      </c>
    </row>
    <row r="120" spans="1:13" ht="15">
      <c r="A120" s="64">
        <v>118</v>
      </c>
      <c r="B120" s="30">
        <v>98</v>
      </c>
      <c r="C120" s="31" t="s">
        <v>185</v>
      </c>
      <c r="D120" s="32" t="s">
        <v>29</v>
      </c>
      <c r="E120" s="33" t="s">
        <v>51</v>
      </c>
      <c r="F120" s="32">
        <v>1948</v>
      </c>
      <c r="G120" s="87">
        <v>0.09490381944488036</v>
      </c>
      <c r="H120" s="66">
        <v>6.14657383386061</v>
      </c>
      <c r="I120" s="39">
        <v>0.006778844246062883</v>
      </c>
      <c r="J120" s="34" t="s">
        <v>194</v>
      </c>
      <c r="K120" s="32">
        <v>9</v>
      </c>
      <c r="L120" s="28">
        <f>IF(B120="","",COUNTIF($D$3:D120,D120)-IF(D120="M",COUNTIF($P$3:P120,"M"))-IF(D120="F",COUNTIF($P$3:P120,"F")))</f>
        <v>96</v>
      </c>
      <c r="M120" s="2">
        <f t="shared" si="1"/>
        <v>118</v>
      </c>
    </row>
    <row r="121" spans="7:13" ht="15">
      <c r="G121" s="41"/>
      <c r="H121" s="29"/>
      <c r="I121" s="40"/>
      <c r="K121" s="2"/>
      <c r="L121" s="28">
        <f>IF(B121="","",COUNTIF($D$3:D121,D121)-IF(D121="M",COUNTIF($P$3:P121,"M"))-IF(D121="F",COUNTIF($P$3:P121,"F")))</f>
      </c>
      <c r="M121" s="2">
        <f aca="true" t="shared" si="2" ref="M121:M133">A121</f>
        <v>0</v>
      </c>
    </row>
    <row r="122" spans="7:13" ht="15">
      <c r="G122" s="41"/>
      <c r="H122" s="29"/>
      <c r="I122" s="40"/>
      <c r="K122" s="2"/>
      <c r="L122" s="28">
        <f>IF(B122="","",COUNTIF($D$3:D122,D122)-IF(D122="M",COUNTIF($P$3:P122,"M"))-IF(D122="F",COUNTIF($P$3:P122,"F")))</f>
      </c>
      <c r="M122" s="2">
        <f t="shared" si="2"/>
        <v>0</v>
      </c>
    </row>
    <row r="123" spans="7:13" ht="15">
      <c r="G123" s="41"/>
      <c r="H123" s="29"/>
      <c r="I123" s="40"/>
      <c r="K123" s="2"/>
      <c r="L123" s="28">
        <f>IF(B123="","",COUNTIF($D$3:D123,D123)-IF(D123="M",COUNTIF($P$3:P123,"M"))-IF(D123="F",COUNTIF($P$3:P123,"F")))</f>
      </c>
      <c r="M123" s="2">
        <f t="shared" si="2"/>
        <v>0</v>
      </c>
    </row>
    <row r="124" spans="7:13" ht="15">
      <c r="G124" s="41"/>
      <c r="H124" s="29"/>
      <c r="I124" s="40"/>
      <c r="K124" s="2"/>
      <c r="L124" s="28">
        <f>IF(B124="","",COUNTIF($D$3:D124,D124)-IF(D124="M",COUNTIF($P$3:P124,"M"))-IF(D124="F",COUNTIF($P$3:P124,"F")))</f>
      </c>
      <c r="M124" s="2">
        <f t="shared" si="2"/>
        <v>0</v>
      </c>
    </row>
    <row r="125" spans="7:13" ht="15">
      <c r="G125" s="41"/>
      <c r="H125" s="29"/>
      <c r="I125" s="40"/>
      <c r="K125" s="2"/>
      <c r="L125" s="28">
        <f>IF(B125="","",COUNTIF($D$3:D125,D125)-IF(D125="M",COUNTIF($P$3:P125,"M"))-IF(D125="F",COUNTIF($P$3:P125,"F")))</f>
      </c>
      <c r="M125" s="2">
        <f t="shared" si="2"/>
        <v>0</v>
      </c>
    </row>
    <row r="126" spans="7:13" ht="15">
      <c r="G126" s="41"/>
      <c r="H126" s="29"/>
      <c r="I126" s="40"/>
      <c r="K126" s="2"/>
      <c r="L126" s="28">
        <f>IF(B126="","",COUNTIF($D$3:D126,D126)-IF(D126="M",COUNTIF($P$3:P126,"M"))-IF(D126="F",COUNTIF($P$3:P126,"F")))</f>
      </c>
      <c r="M126" s="2">
        <f t="shared" si="2"/>
        <v>0</v>
      </c>
    </row>
    <row r="127" spans="7:13" ht="15">
      <c r="G127" s="41"/>
      <c r="H127" s="29"/>
      <c r="I127" s="40"/>
      <c r="K127" s="2"/>
      <c r="L127" s="28">
        <f>IF(B127="","",COUNTIF($D$3:D127,D127)-IF(D127="M",COUNTIF($P$3:P127,"M"))-IF(D127="F",COUNTIF($P$3:P127,"F")))</f>
      </c>
      <c r="M127" s="2">
        <f t="shared" si="2"/>
        <v>0</v>
      </c>
    </row>
    <row r="128" spans="7:13" ht="15">
      <c r="G128" s="41"/>
      <c r="H128" s="29"/>
      <c r="I128" s="40"/>
      <c r="K128" s="2"/>
      <c r="L128" s="28">
        <f>IF(B128="","",COUNTIF($D$3:D128,D128)-IF(D128="M",COUNTIF($P$3:P128,"M"))-IF(D128="F",COUNTIF($P$3:P128,"F")))</f>
      </c>
      <c r="M128" s="2">
        <f t="shared" si="2"/>
        <v>0</v>
      </c>
    </row>
    <row r="129" spans="7:13" ht="15">
      <c r="G129" s="41"/>
      <c r="H129" s="29"/>
      <c r="I129" s="40"/>
      <c r="K129" s="2"/>
      <c r="L129" s="28">
        <f>IF(B129="","",COUNTIF($D$3:D129,D129)-IF(D129="M",COUNTIF($P$3:P129,"M"))-IF(D129="F",COUNTIF($P$3:P129,"F")))</f>
      </c>
      <c r="M129" s="2">
        <f t="shared" si="2"/>
        <v>0</v>
      </c>
    </row>
    <row r="130" spans="7:13" ht="15">
      <c r="G130" s="41"/>
      <c r="H130" s="29"/>
      <c r="I130" s="40"/>
      <c r="K130" s="2"/>
      <c r="L130" s="28">
        <f>IF(B130="","",COUNTIF($D$3:D130,D130)-IF(D130="M",COUNTIF($P$3:P130,"M"))-IF(D130="F",COUNTIF($P$3:P130,"F")))</f>
      </c>
      <c r="M130" s="2">
        <f t="shared" si="2"/>
        <v>0</v>
      </c>
    </row>
    <row r="131" spans="7:13" ht="15">
      <c r="G131" s="41"/>
      <c r="H131" s="29"/>
      <c r="I131" s="40"/>
      <c r="K131" s="2"/>
      <c r="L131" s="28">
        <f>IF(B131="","",COUNTIF($D$3:D131,D131)-IF(D131="M",COUNTIF($P$3:P131,"M"))-IF(D131="F",COUNTIF($P$3:P131,"F")))</f>
      </c>
      <c r="M131" s="2">
        <f t="shared" si="2"/>
        <v>0</v>
      </c>
    </row>
    <row r="132" spans="7:13" ht="15">
      <c r="G132" s="41"/>
      <c r="H132" s="29"/>
      <c r="I132" s="40"/>
      <c r="K132" s="2"/>
      <c r="L132" s="28">
        <f>IF(B132="","",COUNTIF($D$3:D132,D132)-IF(D132="M",COUNTIF($P$3:P132,"M"))-IF(D132="F",COUNTIF($P$3:P132,"F")))</f>
      </c>
      <c r="M132" s="2">
        <f t="shared" si="2"/>
        <v>0</v>
      </c>
    </row>
    <row r="133" spans="7:13" ht="15">
      <c r="G133" s="41"/>
      <c r="H133" s="29"/>
      <c r="I133" s="40"/>
      <c r="K133" s="2"/>
      <c r="L133" s="28">
        <f>IF(B133="","",COUNTIF($D$3:D133,D133)-IF(D133="M",COUNTIF($P$3:P133,"M"))-IF(D133="F",COUNTIF($P$3:P133,"F")))</f>
      </c>
      <c r="M133" s="2">
        <f t="shared" si="2"/>
        <v>0</v>
      </c>
    </row>
    <row r="134" spans="7:13" ht="15">
      <c r="G134" s="41"/>
      <c r="H134" s="29"/>
      <c r="I134" s="40"/>
      <c r="K134" s="2"/>
      <c r="L134" s="28">
        <f>IF(B134="","",COUNTIF($D$3:D134,D134)-IF(D134="M",COUNTIF($P$3:P134,"M"))-IF(D134="F",COUNTIF($P$3:P134,"F")))</f>
      </c>
      <c r="M134" s="2">
        <f aca="true" t="shared" si="3" ref="M134:M197">A134</f>
        <v>0</v>
      </c>
    </row>
    <row r="135" spans="7:13" ht="15">
      <c r="G135" s="41"/>
      <c r="H135" s="29"/>
      <c r="I135" s="40"/>
      <c r="K135" s="2"/>
      <c r="L135" s="28">
        <f>IF(B135="","",COUNTIF($D$3:D135,D135)-IF(D135="M",COUNTIF($P$3:P135,"M"))-IF(D135="F",COUNTIF($P$3:P135,"F")))</f>
      </c>
      <c r="M135" s="2">
        <f t="shared" si="3"/>
        <v>0</v>
      </c>
    </row>
    <row r="136" spans="7:13" ht="15">
      <c r="G136" s="41"/>
      <c r="H136" s="29"/>
      <c r="I136" s="40"/>
      <c r="K136" s="2"/>
      <c r="L136" s="28">
        <f>IF(B136="","",COUNTIF($D$3:D136,D136)-IF(D136="M",COUNTIF($P$3:P136,"M"))-IF(D136="F",COUNTIF($P$3:P136,"F")))</f>
      </c>
      <c r="M136" s="2">
        <f t="shared" si="3"/>
        <v>0</v>
      </c>
    </row>
    <row r="137" spans="7:13" ht="15">
      <c r="G137" s="41"/>
      <c r="H137" s="29"/>
      <c r="I137" s="40"/>
      <c r="K137" s="2"/>
      <c r="L137" s="28">
        <f>IF(B137="","",COUNTIF($D$3:D137,D137)-IF(D137="M",COUNTIF($P$3:P137,"M"))-IF(D137="F",COUNTIF($P$3:P137,"F")))</f>
      </c>
      <c r="M137" s="2">
        <f t="shared" si="3"/>
        <v>0</v>
      </c>
    </row>
    <row r="138" spans="7:13" ht="15">
      <c r="G138" s="41"/>
      <c r="H138" s="29"/>
      <c r="I138" s="40"/>
      <c r="K138" s="2"/>
      <c r="L138" s="28">
        <f>IF(B138="","",COUNTIF($D$3:D138,D138)-IF(D138="M",COUNTIF($P$3:P138,"M"))-IF(D138="F",COUNTIF($P$3:P138,"F")))</f>
      </c>
      <c r="M138" s="2">
        <f t="shared" si="3"/>
        <v>0</v>
      </c>
    </row>
    <row r="139" spans="7:13" ht="15">
      <c r="G139" s="41"/>
      <c r="H139" s="29"/>
      <c r="I139" s="40"/>
      <c r="K139" s="2"/>
      <c r="L139" s="28">
        <f>IF(B139="","",COUNTIF($D$3:D139,D139)-IF(D139="M",COUNTIF($P$3:P139,"M"))-IF(D139="F",COUNTIF($P$3:P139,"F")))</f>
      </c>
      <c r="M139" s="2">
        <f t="shared" si="3"/>
        <v>0</v>
      </c>
    </row>
    <row r="140" spans="7:13" ht="15">
      <c r="G140" s="41"/>
      <c r="H140" s="29"/>
      <c r="I140" s="40"/>
      <c r="K140" s="2"/>
      <c r="L140" s="28">
        <f>IF(B140="","",COUNTIF($D$3:D140,D140)-IF(D140="M",COUNTIF($P$3:P140,"M"))-IF(D140="F",COUNTIF($P$3:P140,"F")))</f>
      </c>
      <c r="M140" s="2">
        <f t="shared" si="3"/>
        <v>0</v>
      </c>
    </row>
    <row r="141" spans="7:13" ht="15">
      <c r="G141" s="41"/>
      <c r="H141" s="29"/>
      <c r="I141" s="40"/>
      <c r="K141" s="2"/>
      <c r="L141" s="28">
        <f>IF(B141="","",COUNTIF($D$3:D141,D141)-IF(D141="M",COUNTIF($P$3:P141,"M"))-IF(D141="F",COUNTIF($P$3:P141,"F")))</f>
      </c>
      <c r="M141" s="2">
        <f t="shared" si="3"/>
        <v>0</v>
      </c>
    </row>
    <row r="142" spans="7:13" ht="15">
      <c r="G142" s="41"/>
      <c r="H142" s="29"/>
      <c r="I142" s="40"/>
      <c r="K142" s="2"/>
      <c r="L142" s="28">
        <f>IF(B142="","",COUNTIF($D$3:D142,D142)-IF(D142="M",COUNTIF($P$3:P142,"M"))-IF(D142="F",COUNTIF($P$3:P142,"F")))</f>
      </c>
      <c r="M142" s="2">
        <f t="shared" si="3"/>
        <v>0</v>
      </c>
    </row>
    <row r="143" spans="7:13" ht="15">
      <c r="G143" s="41"/>
      <c r="H143" s="29"/>
      <c r="I143" s="40"/>
      <c r="K143" s="2"/>
      <c r="L143" s="28">
        <f>IF(B143="","",COUNTIF($D$3:D143,D143)-IF(D143="M",COUNTIF($P$3:P143,"M"))-IF(D143="F",COUNTIF($P$3:P143,"F")))</f>
      </c>
      <c r="M143" s="2">
        <f t="shared" si="3"/>
        <v>0</v>
      </c>
    </row>
    <row r="144" spans="7:13" ht="15">
      <c r="G144" s="41"/>
      <c r="H144" s="29"/>
      <c r="I144" s="40"/>
      <c r="K144" s="2"/>
      <c r="L144" s="28">
        <f>IF(B144="","",COUNTIF($D$3:D144,D144)-IF(D144="M",COUNTIF($P$3:P144,"M"))-IF(D144="F",COUNTIF($P$3:P144,"F")))</f>
      </c>
      <c r="M144" s="2">
        <f t="shared" si="3"/>
        <v>0</v>
      </c>
    </row>
    <row r="145" spans="7:13" ht="15">
      <c r="G145" s="41"/>
      <c r="H145" s="29"/>
      <c r="I145" s="40"/>
      <c r="K145" s="2"/>
      <c r="L145" s="28">
        <f>IF(B145="","",COUNTIF($D$3:D145,D145)-IF(D145="M",COUNTIF($P$3:P145,"M"))-IF(D145="F",COUNTIF($P$3:P145,"F")))</f>
      </c>
      <c r="M145" s="2">
        <f t="shared" si="3"/>
        <v>0</v>
      </c>
    </row>
    <row r="146" spans="7:13" ht="15">
      <c r="G146" s="41"/>
      <c r="H146" s="29"/>
      <c r="I146" s="40"/>
      <c r="K146" s="2"/>
      <c r="L146" s="28">
        <f>IF(B146="","",COUNTIF($D$3:D146,D146)-IF(D146="M",COUNTIF($P$3:P146,"M"))-IF(D146="F",COUNTIF($P$3:P146,"F")))</f>
      </c>
      <c r="M146" s="2">
        <f t="shared" si="3"/>
        <v>0</v>
      </c>
    </row>
    <row r="147" spans="7:13" ht="15">
      <c r="G147" s="41"/>
      <c r="H147" s="29"/>
      <c r="I147" s="40"/>
      <c r="K147" s="2"/>
      <c r="L147" s="28">
        <f>IF(B147="","",COUNTIF($D$3:D147,D147)-IF(D147="M",COUNTIF($P$3:P147,"M"))-IF(D147="F",COUNTIF($P$3:P147,"F")))</f>
      </c>
      <c r="M147" s="2">
        <f t="shared" si="3"/>
        <v>0</v>
      </c>
    </row>
    <row r="148" spans="7:13" ht="15">
      <c r="G148" s="41"/>
      <c r="H148" s="29"/>
      <c r="I148" s="40"/>
      <c r="K148" s="2"/>
      <c r="L148" s="28">
        <f>IF(B148="","",COUNTIF($D$3:D148,D148)-IF(D148="M",COUNTIF($P$3:P148,"M"))-IF(D148="F",COUNTIF($P$3:P148,"F")))</f>
      </c>
      <c r="M148" s="2">
        <f t="shared" si="3"/>
        <v>0</v>
      </c>
    </row>
    <row r="149" spans="7:13" ht="15">
      <c r="G149" s="41"/>
      <c r="H149" s="29"/>
      <c r="I149" s="40"/>
      <c r="K149" s="2"/>
      <c r="L149" s="28">
        <f>IF(B149="","",COUNTIF($D$3:D149,D149)-IF(D149="M",COUNTIF($P$3:P149,"M"))-IF(D149="F",COUNTIF($P$3:P149,"F")))</f>
      </c>
      <c r="M149" s="2">
        <f t="shared" si="3"/>
        <v>0</v>
      </c>
    </row>
    <row r="150" spans="7:13" ht="15">
      <c r="G150" s="41"/>
      <c r="H150" s="29"/>
      <c r="I150" s="40"/>
      <c r="K150" s="2"/>
      <c r="L150" s="28">
        <f>IF(B150="","",COUNTIF($D$3:D150,D150)-IF(D150="M",COUNTIF($P$3:P150,"M"))-IF(D150="F",COUNTIF($P$3:P150,"F")))</f>
      </c>
      <c r="M150" s="2">
        <f t="shared" si="3"/>
        <v>0</v>
      </c>
    </row>
    <row r="151" spans="7:13" ht="15">
      <c r="G151" s="41"/>
      <c r="H151" s="29"/>
      <c r="I151" s="40"/>
      <c r="K151" s="2"/>
      <c r="L151" s="28">
        <f>IF(B151="","",COUNTIF($D$3:D151,D151)-IF(D151="M",COUNTIF($P$3:P151,"M"))-IF(D151="F",COUNTIF($P$3:P151,"F")))</f>
      </c>
      <c r="M151" s="2">
        <f t="shared" si="3"/>
        <v>0</v>
      </c>
    </row>
    <row r="152" spans="7:13" ht="15">
      <c r="G152" s="41"/>
      <c r="H152" s="29"/>
      <c r="I152" s="40"/>
      <c r="K152" s="2"/>
      <c r="L152" s="28">
        <f>IF(B152="","",COUNTIF($D$3:D152,D152)-IF(D152="M",COUNTIF($P$3:P152,"M"))-IF(D152="F",COUNTIF($P$3:P152,"F")))</f>
      </c>
      <c r="M152" s="2">
        <f t="shared" si="3"/>
        <v>0</v>
      </c>
    </row>
    <row r="153" spans="7:13" ht="15">
      <c r="G153" s="41"/>
      <c r="H153" s="29"/>
      <c r="I153" s="40"/>
      <c r="K153" s="2"/>
      <c r="L153" s="28">
        <f>IF(B153="","",COUNTIF($D$3:D153,D153)-IF(D153="M",COUNTIF($P$3:P153,"M"))-IF(D153="F",COUNTIF($P$3:P153,"F")))</f>
      </c>
      <c r="M153" s="2">
        <f t="shared" si="3"/>
        <v>0</v>
      </c>
    </row>
    <row r="154" spans="7:13" ht="15">
      <c r="G154" s="41"/>
      <c r="H154" s="29"/>
      <c r="I154" s="40"/>
      <c r="K154" s="2"/>
      <c r="L154" s="28">
        <f>IF(B154="","",COUNTIF($D$3:D154,D154)-IF(D154="M",COUNTIF($P$3:P154,"M"))-IF(D154="F",COUNTIF($P$3:P154,"F")))</f>
      </c>
      <c r="M154" s="2">
        <f t="shared" si="3"/>
        <v>0</v>
      </c>
    </row>
    <row r="155" spans="7:13" ht="15">
      <c r="G155" s="41"/>
      <c r="H155" s="29"/>
      <c r="I155" s="40"/>
      <c r="K155" s="2"/>
      <c r="L155" s="28">
        <f>IF(B155="","",COUNTIF($D$3:D155,D155)-IF(D155="M",COUNTIF($P$3:P155,"M"))-IF(D155="F",COUNTIF($P$3:P155,"F")))</f>
      </c>
      <c r="M155" s="2">
        <f t="shared" si="3"/>
        <v>0</v>
      </c>
    </row>
    <row r="156" spans="7:13" ht="15">
      <c r="G156" s="41"/>
      <c r="H156" s="29"/>
      <c r="I156" s="40"/>
      <c r="K156" s="2"/>
      <c r="L156" s="28">
        <f>IF(B156="","",COUNTIF($D$3:D156,D156)-IF(D156="M",COUNTIF($P$3:P156,"M"))-IF(D156="F",COUNTIF($P$3:P156,"F")))</f>
      </c>
      <c r="M156" s="2">
        <f t="shared" si="3"/>
        <v>0</v>
      </c>
    </row>
    <row r="157" spans="7:13" ht="15">
      <c r="G157" s="41"/>
      <c r="H157" s="29"/>
      <c r="I157" s="40"/>
      <c r="K157" s="2"/>
      <c r="L157" s="28">
        <f>IF(B157="","",COUNTIF($D$3:D157,D157)-IF(D157="M",COUNTIF($P$3:P157,"M"))-IF(D157="F",COUNTIF($P$3:P157,"F")))</f>
      </c>
      <c r="M157" s="2">
        <f t="shared" si="3"/>
        <v>0</v>
      </c>
    </row>
    <row r="158" spans="7:13" ht="15">
      <c r="G158" s="41"/>
      <c r="H158" s="29"/>
      <c r="I158" s="40"/>
      <c r="K158" s="2"/>
      <c r="L158" s="28">
        <f>IF(B158="","",COUNTIF($D$3:D158,D158)-IF(D158="M",COUNTIF($P$3:P158,"M"))-IF(D158="F",COUNTIF($P$3:P158,"F")))</f>
      </c>
      <c r="M158" s="2">
        <f t="shared" si="3"/>
        <v>0</v>
      </c>
    </row>
    <row r="159" spans="7:13" ht="15">
      <c r="G159" s="41"/>
      <c r="H159" s="29"/>
      <c r="I159" s="40"/>
      <c r="K159" s="2"/>
      <c r="L159" s="28">
        <f>IF(B159="","",COUNTIF($D$3:D159,D159)-IF(D159="M",COUNTIF($P$3:P159,"M"))-IF(D159="F",COUNTIF($P$3:P159,"F")))</f>
      </c>
      <c r="M159" s="2">
        <f t="shared" si="3"/>
        <v>0</v>
      </c>
    </row>
    <row r="160" spans="7:13" ht="15">
      <c r="G160" s="41"/>
      <c r="H160" s="29"/>
      <c r="I160" s="40"/>
      <c r="K160" s="2"/>
      <c r="L160" s="28">
        <f>IF(B160="","",COUNTIF($D$3:D160,D160)-IF(D160="M",COUNTIF($P$3:P160,"M"))-IF(D160="F",COUNTIF($P$3:P160,"F")))</f>
      </c>
      <c r="M160" s="2">
        <f t="shared" si="3"/>
        <v>0</v>
      </c>
    </row>
    <row r="161" spans="7:13" ht="15">
      <c r="G161" s="41"/>
      <c r="H161" s="29"/>
      <c r="I161" s="40"/>
      <c r="K161" s="2"/>
      <c r="L161" s="28">
        <f>IF(B161="","",COUNTIF($D$3:D161,D161)-IF(D161="M",COUNTIF($P$3:P161,"M"))-IF(D161="F",COUNTIF($P$3:P161,"F")))</f>
      </c>
      <c r="M161" s="2">
        <f t="shared" si="3"/>
        <v>0</v>
      </c>
    </row>
    <row r="162" spans="7:13" ht="15">
      <c r="G162" s="41"/>
      <c r="H162" s="29"/>
      <c r="I162" s="40"/>
      <c r="K162" s="2"/>
      <c r="L162" s="28">
        <f>IF(B162="","",COUNTIF($D$3:D162,D162)-IF(D162="M",COUNTIF($P$3:P162,"M"))-IF(D162="F",COUNTIF($P$3:P162,"F")))</f>
      </c>
      <c r="M162" s="2">
        <f t="shared" si="3"/>
        <v>0</v>
      </c>
    </row>
    <row r="163" spans="7:13" ht="15">
      <c r="G163" s="41"/>
      <c r="H163" s="29"/>
      <c r="I163" s="40"/>
      <c r="K163" s="2"/>
      <c r="L163" s="28">
        <f>IF(B163="","",COUNTIF($D$3:D163,D163)-IF(D163="M",COUNTIF($P$3:P163,"M"))-IF(D163="F",COUNTIF($P$3:P163,"F")))</f>
      </c>
      <c r="M163" s="2">
        <f t="shared" si="3"/>
        <v>0</v>
      </c>
    </row>
    <row r="164" spans="7:13" ht="15">
      <c r="G164" s="41"/>
      <c r="H164" s="29"/>
      <c r="I164" s="40"/>
      <c r="K164" s="2"/>
      <c r="L164" s="28">
        <f>IF(B164="","",COUNTIF($D$3:D164,D164)-IF(D164="M",COUNTIF($P$3:P164,"M"))-IF(D164="F",COUNTIF($P$3:P164,"F")))</f>
      </c>
      <c r="M164" s="2">
        <f t="shared" si="3"/>
        <v>0</v>
      </c>
    </row>
    <row r="165" spans="7:13" ht="15">
      <c r="G165" s="41"/>
      <c r="H165" s="29"/>
      <c r="I165" s="40"/>
      <c r="K165" s="2"/>
      <c r="L165" s="28">
        <f>IF(B165="","",COUNTIF($D$3:D165,D165)-IF(D165="M",COUNTIF($P$3:P165,"M"))-IF(D165="F",COUNTIF($P$3:P165,"F")))</f>
      </c>
      <c r="M165" s="2">
        <f t="shared" si="3"/>
        <v>0</v>
      </c>
    </row>
    <row r="166" spans="7:13" ht="15">
      <c r="G166" s="41"/>
      <c r="H166" s="29"/>
      <c r="I166" s="40"/>
      <c r="K166" s="2"/>
      <c r="L166" s="28">
        <f>IF(B166="","",COUNTIF($D$3:D166,D166)-IF(D166="M",COUNTIF($P$3:P166,"M"))-IF(D166="F",COUNTIF($P$3:P166,"F")))</f>
      </c>
      <c r="M166" s="2">
        <f t="shared" si="3"/>
        <v>0</v>
      </c>
    </row>
    <row r="167" spans="7:13" ht="15">
      <c r="G167" s="41"/>
      <c r="H167" s="29"/>
      <c r="I167" s="40"/>
      <c r="K167" s="2"/>
      <c r="L167" s="28">
        <f>IF(B167="","",COUNTIF($D$3:D167,D167)-IF(D167="M",COUNTIF($P$3:P167,"M"))-IF(D167="F",COUNTIF($P$3:P167,"F")))</f>
      </c>
      <c r="M167" s="2">
        <f t="shared" si="3"/>
        <v>0</v>
      </c>
    </row>
    <row r="168" spans="7:13" ht="15">
      <c r="G168" s="41"/>
      <c r="H168" s="29"/>
      <c r="I168" s="40"/>
      <c r="K168" s="2"/>
      <c r="L168" s="28">
        <f>IF(B168="","",COUNTIF($D$3:D168,D168)-IF(D168="M",COUNTIF($P$3:P168,"M"))-IF(D168="F",COUNTIF($P$3:P168,"F")))</f>
      </c>
      <c r="M168" s="2">
        <f t="shared" si="3"/>
        <v>0</v>
      </c>
    </row>
    <row r="169" spans="7:13" ht="15">
      <c r="G169" s="41"/>
      <c r="H169" s="29"/>
      <c r="I169" s="40"/>
      <c r="K169" s="2"/>
      <c r="L169" s="28">
        <f>IF(B169="","",COUNTIF($D$3:D169,D169)-IF(D169="M",COUNTIF($P$3:P169,"M"))-IF(D169="F",COUNTIF($P$3:P169,"F")))</f>
      </c>
      <c r="M169" s="2">
        <f t="shared" si="3"/>
        <v>0</v>
      </c>
    </row>
    <row r="170" spans="7:13" ht="15">
      <c r="G170" s="41"/>
      <c r="H170" s="29"/>
      <c r="I170" s="40"/>
      <c r="K170" s="2"/>
      <c r="L170" s="28">
        <f>IF(B170="","",COUNTIF($D$3:D170,D170)-IF(D170="M",COUNTIF($P$3:P170,"M"))-IF(D170="F",COUNTIF($P$3:P170,"F")))</f>
      </c>
      <c r="M170" s="2">
        <f t="shared" si="3"/>
        <v>0</v>
      </c>
    </row>
    <row r="171" spans="7:13" ht="15">
      <c r="G171" s="41"/>
      <c r="H171" s="29"/>
      <c r="I171" s="40"/>
      <c r="K171" s="2"/>
      <c r="L171" s="28">
        <f>IF(B171="","",COUNTIF($D$3:D171,D171)-IF(D171="M",COUNTIF($P$3:P171,"M"))-IF(D171="F",COUNTIF($P$3:P171,"F")))</f>
      </c>
      <c r="M171" s="2">
        <f t="shared" si="3"/>
        <v>0</v>
      </c>
    </row>
    <row r="172" spans="7:13" ht="15">
      <c r="G172" s="41"/>
      <c r="H172" s="29"/>
      <c r="I172" s="40"/>
      <c r="K172" s="2"/>
      <c r="L172" s="28">
        <f>IF(B172="","",COUNTIF($D$3:D172,D172)-IF(D172="M",COUNTIF($P$3:P172,"M"))-IF(D172="F",COUNTIF($P$3:P172,"F")))</f>
      </c>
      <c r="M172" s="2">
        <f t="shared" si="3"/>
        <v>0</v>
      </c>
    </row>
    <row r="173" spans="7:13" ht="15">
      <c r="G173" s="41"/>
      <c r="H173" s="29"/>
      <c r="I173" s="40"/>
      <c r="K173" s="2"/>
      <c r="L173" s="28">
        <f>IF(B173="","",COUNTIF($D$3:D173,D173)-IF(D173="M",COUNTIF($P$3:P173,"M"))-IF(D173="F",COUNTIF($P$3:P173,"F")))</f>
      </c>
      <c r="M173" s="2">
        <f t="shared" si="3"/>
        <v>0</v>
      </c>
    </row>
    <row r="174" spans="7:13" ht="15">
      <c r="G174" s="41"/>
      <c r="H174" s="29"/>
      <c r="I174" s="40"/>
      <c r="K174" s="2"/>
      <c r="L174" s="28">
        <f>IF(B174="","",COUNTIF($D$3:D174,D174)-IF(D174="M",COUNTIF($P$3:P174,"M"))-IF(D174="F",COUNTIF($P$3:P174,"F")))</f>
      </c>
      <c r="M174" s="2">
        <f t="shared" si="3"/>
        <v>0</v>
      </c>
    </row>
    <row r="175" spans="7:13" ht="15">
      <c r="G175" s="41"/>
      <c r="H175" s="29"/>
      <c r="I175" s="40"/>
      <c r="K175" s="2"/>
      <c r="L175" s="28">
        <f>IF(B175="","",COUNTIF($D$3:D175,D175)-IF(D175="M",COUNTIF($P$3:P175,"M"))-IF(D175="F",COUNTIF($P$3:P175,"F")))</f>
      </c>
      <c r="M175" s="2">
        <f t="shared" si="3"/>
        <v>0</v>
      </c>
    </row>
    <row r="176" spans="7:13" ht="15">
      <c r="G176" s="41"/>
      <c r="H176" s="29"/>
      <c r="I176" s="40"/>
      <c r="K176" s="2"/>
      <c r="L176" s="28">
        <f>IF(B176="","",COUNTIF($D$3:D176,D176)-IF(D176="M",COUNTIF($P$3:P176,"M"))-IF(D176="F",COUNTIF($P$3:P176,"F")))</f>
      </c>
      <c r="M176" s="2">
        <f t="shared" si="3"/>
        <v>0</v>
      </c>
    </row>
    <row r="177" spans="7:13" ht="15">
      <c r="G177" s="41"/>
      <c r="H177" s="29"/>
      <c r="I177" s="40"/>
      <c r="K177" s="2"/>
      <c r="L177" s="28">
        <f>IF(B177="","",COUNTIF($D$3:D177,D177)-IF(D177="M",COUNTIF($P$3:P177,"M"))-IF(D177="F",COUNTIF($P$3:P177,"F")))</f>
      </c>
      <c r="M177" s="2">
        <f t="shared" si="3"/>
        <v>0</v>
      </c>
    </row>
    <row r="178" spans="7:13" ht="15">
      <c r="G178" s="41"/>
      <c r="H178" s="29"/>
      <c r="I178" s="40"/>
      <c r="K178" s="2"/>
      <c r="L178" s="28">
        <f>IF(B178="","",COUNTIF($D$3:D178,D178)-IF(D178="M",COUNTIF($P$3:P178,"M"))-IF(D178="F",COUNTIF($P$3:P178,"F")))</f>
      </c>
      <c r="M178" s="2">
        <f t="shared" si="3"/>
        <v>0</v>
      </c>
    </row>
    <row r="179" spans="7:13" ht="15">
      <c r="G179" s="41"/>
      <c r="H179" s="29"/>
      <c r="I179" s="40"/>
      <c r="K179" s="2"/>
      <c r="L179" s="28">
        <f>IF(B179="","",COUNTIF($D$3:D179,D179)-IF(D179="M",COUNTIF($P$3:P179,"M"))-IF(D179="F",COUNTIF($P$3:P179,"F")))</f>
      </c>
      <c r="M179" s="2">
        <f t="shared" si="3"/>
        <v>0</v>
      </c>
    </row>
    <row r="180" spans="7:13" ht="15">
      <c r="G180" s="41"/>
      <c r="H180" s="29"/>
      <c r="I180" s="40"/>
      <c r="K180" s="2"/>
      <c r="L180" s="28">
        <f>IF(B180="","",COUNTIF($D$3:D180,D180)-IF(D180="M",COUNTIF($P$3:P180,"M"))-IF(D180="F",COUNTIF($P$3:P180,"F")))</f>
      </c>
      <c r="M180" s="2">
        <f t="shared" si="3"/>
        <v>0</v>
      </c>
    </row>
    <row r="181" spans="7:13" ht="15">
      <c r="G181" s="41"/>
      <c r="H181" s="29"/>
      <c r="I181" s="40"/>
      <c r="K181" s="2"/>
      <c r="L181" s="28">
        <f>IF(B181="","",COUNTIF($D$3:D181,D181)-IF(D181="M",COUNTIF($P$3:P181,"M"))-IF(D181="F",COUNTIF($P$3:P181,"F")))</f>
      </c>
      <c r="M181" s="2">
        <f t="shared" si="3"/>
        <v>0</v>
      </c>
    </row>
    <row r="182" spans="7:13" ht="15">
      <c r="G182" s="41"/>
      <c r="H182" s="29"/>
      <c r="I182" s="40"/>
      <c r="K182" s="2"/>
      <c r="L182" s="28">
        <f>IF(B182="","",COUNTIF($D$3:D182,D182)-IF(D182="M",COUNTIF($P$3:P182,"M"))-IF(D182="F",COUNTIF($P$3:P182,"F")))</f>
      </c>
      <c r="M182" s="2">
        <f t="shared" si="3"/>
        <v>0</v>
      </c>
    </row>
    <row r="183" spans="7:13" ht="15">
      <c r="G183" s="41"/>
      <c r="H183" s="29"/>
      <c r="I183" s="40"/>
      <c r="K183" s="2"/>
      <c r="L183" s="28">
        <f>IF(B183="","",COUNTIF($D$3:D183,D183)-IF(D183="M",COUNTIF($P$3:P183,"M"))-IF(D183="F",COUNTIF($P$3:P183,"F")))</f>
      </c>
      <c r="M183" s="2">
        <f t="shared" si="3"/>
        <v>0</v>
      </c>
    </row>
    <row r="184" spans="7:13" ht="15">
      <c r="G184" s="41"/>
      <c r="H184" s="29"/>
      <c r="I184" s="40"/>
      <c r="K184" s="2"/>
      <c r="L184" s="28">
        <f>IF(B184="","",COUNTIF($D$3:D184,D184)-IF(D184="M",COUNTIF($P$3:P184,"M"))-IF(D184="F",COUNTIF($P$3:P184,"F")))</f>
      </c>
      <c r="M184" s="2">
        <f t="shared" si="3"/>
        <v>0</v>
      </c>
    </row>
    <row r="185" spans="7:13" ht="15">
      <c r="G185" s="41"/>
      <c r="H185" s="29"/>
      <c r="I185" s="40"/>
      <c r="K185" s="2"/>
      <c r="L185" s="28">
        <f>IF(B185="","",COUNTIF($D$3:D185,D185)-IF(D185="M",COUNTIF($P$3:P185,"M"))-IF(D185="F",COUNTIF($P$3:P185,"F")))</f>
      </c>
      <c r="M185" s="2">
        <f t="shared" si="3"/>
        <v>0</v>
      </c>
    </row>
    <row r="186" spans="7:13" ht="15">
      <c r="G186" s="41"/>
      <c r="H186" s="29"/>
      <c r="I186" s="40"/>
      <c r="K186" s="2"/>
      <c r="L186" s="28">
        <f>IF(B186="","",COUNTIF($D$3:D186,D186)-IF(D186="M",COUNTIF($P$3:P186,"M"))-IF(D186="F",COUNTIF($P$3:P186,"F")))</f>
      </c>
      <c r="M186" s="2">
        <f t="shared" si="3"/>
        <v>0</v>
      </c>
    </row>
    <row r="187" spans="7:13" ht="15">
      <c r="G187" s="41"/>
      <c r="H187" s="29"/>
      <c r="I187" s="40"/>
      <c r="K187" s="2"/>
      <c r="L187" s="28">
        <f>IF(B187="","",COUNTIF($D$3:D187,D187)-IF(D187="M",COUNTIF($P$3:P187,"M"))-IF(D187="F",COUNTIF($P$3:P187,"F")))</f>
      </c>
      <c r="M187" s="2">
        <f t="shared" si="3"/>
        <v>0</v>
      </c>
    </row>
    <row r="188" spans="7:13" ht="15">
      <c r="G188" s="41"/>
      <c r="H188" s="29"/>
      <c r="I188" s="40"/>
      <c r="K188" s="2"/>
      <c r="L188" s="28">
        <f>IF(B188="","",COUNTIF($D$3:D188,D188)-IF(D188="M",COUNTIF($P$3:P188,"M"))-IF(D188="F",COUNTIF($P$3:P188,"F")))</f>
      </c>
      <c r="M188" s="2">
        <f t="shared" si="3"/>
        <v>0</v>
      </c>
    </row>
    <row r="189" spans="7:13" ht="15">
      <c r="G189" s="41"/>
      <c r="H189" s="29"/>
      <c r="I189" s="40"/>
      <c r="K189" s="2"/>
      <c r="L189" s="28">
        <f>IF(B189="","",COUNTIF($D$3:D189,D189)-IF(D189="M",COUNTIF($P$3:P189,"M"))-IF(D189="F",COUNTIF($P$3:P189,"F")))</f>
      </c>
      <c r="M189" s="2">
        <f t="shared" si="3"/>
        <v>0</v>
      </c>
    </row>
    <row r="190" spans="7:13" ht="15">
      <c r="G190" s="41"/>
      <c r="H190" s="29"/>
      <c r="I190" s="40"/>
      <c r="K190" s="2"/>
      <c r="L190" s="28">
        <f>IF(B190="","",COUNTIF($D$3:D190,D190)-IF(D190="M",COUNTIF($P$3:P190,"M"))-IF(D190="F",COUNTIF($P$3:P190,"F")))</f>
      </c>
      <c r="M190" s="2">
        <f t="shared" si="3"/>
        <v>0</v>
      </c>
    </row>
    <row r="191" spans="7:13" ht="15">
      <c r="G191" s="41"/>
      <c r="H191" s="29"/>
      <c r="I191" s="40"/>
      <c r="K191" s="2"/>
      <c r="L191" s="28">
        <f>IF(B191="","",COUNTIF($D$3:D191,D191)-IF(D191="M",COUNTIF($P$3:P191,"M"))-IF(D191="F",COUNTIF($P$3:P191,"F")))</f>
      </c>
      <c r="M191" s="2">
        <f t="shared" si="3"/>
        <v>0</v>
      </c>
    </row>
    <row r="192" spans="7:13" ht="15">
      <c r="G192" s="41"/>
      <c r="H192" s="29"/>
      <c r="I192" s="40"/>
      <c r="K192" s="2"/>
      <c r="L192" s="28">
        <f>IF(B192="","",COUNTIF($D$3:D192,D192)-IF(D192="M",COUNTIF($P$3:P192,"M"))-IF(D192="F",COUNTIF($P$3:P192,"F")))</f>
      </c>
      <c r="M192" s="2">
        <f t="shared" si="3"/>
        <v>0</v>
      </c>
    </row>
    <row r="193" spans="7:13" ht="15">
      <c r="G193" s="41"/>
      <c r="H193" s="29"/>
      <c r="I193" s="40"/>
      <c r="K193" s="2"/>
      <c r="L193" s="28">
        <f>IF(B193="","",COUNTIF($D$3:D193,D193)-IF(D193="M",COUNTIF($P$3:P193,"M"))-IF(D193="F",COUNTIF($P$3:P193,"F")))</f>
      </c>
      <c r="M193" s="2">
        <f t="shared" si="3"/>
        <v>0</v>
      </c>
    </row>
    <row r="194" spans="7:13" ht="15">
      <c r="G194" s="41"/>
      <c r="H194" s="29"/>
      <c r="I194" s="40"/>
      <c r="K194" s="2"/>
      <c r="L194" s="28">
        <f>IF(B194="","",COUNTIF($D$3:D194,D194)-IF(D194="M",COUNTIF($P$3:P194,"M"))-IF(D194="F",COUNTIF($P$3:P194,"F")))</f>
      </c>
      <c r="M194" s="2">
        <f t="shared" si="3"/>
        <v>0</v>
      </c>
    </row>
    <row r="195" spans="7:13" ht="15">
      <c r="G195" s="41"/>
      <c r="H195" s="29"/>
      <c r="I195" s="40"/>
      <c r="K195" s="2"/>
      <c r="L195" s="28">
        <f>IF(B195="","",COUNTIF($D$3:D195,D195)-IF(D195="M",COUNTIF($P$3:P195,"M"))-IF(D195="F",COUNTIF($P$3:P195,"F")))</f>
      </c>
      <c r="M195" s="2">
        <f t="shared" si="3"/>
        <v>0</v>
      </c>
    </row>
    <row r="196" spans="7:13" ht="15">
      <c r="G196" s="41"/>
      <c r="H196" s="29"/>
      <c r="I196" s="40"/>
      <c r="K196" s="2"/>
      <c r="L196" s="28">
        <f>IF(B196="","",COUNTIF($D$3:D196,D196)-IF(D196="M",COUNTIF($P$3:P196,"M"))-IF(D196="F",COUNTIF($P$3:P196,"F")))</f>
      </c>
      <c r="M196" s="2">
        <f t="shared" si="3"/>
        <v>0</v>
      </c>
    </row>
    <row r="197" spans="7:13" ht="15">
      <c r="G197" s="41"/>
      <c r="H197" s="29"/>
      <c r="I197" s="40"/>
      <c r="K197" s="2"/>
      <c r="L197" s="28">
        <f>IF(B197="","",COUNTIF($D$3:D197,D197)-IF(D197="M",COUNTIF($P$3:P197,"M"))-IF(D197="F",COUNTIF($P$3:P197,"F")))</f>
      </c>
      <c r="M197" s="2">
        <f t="shared" si="3"/>
        <v>0</v>
      </c>
    </row>
    <row r="198" spans="7:13" ht="15">
      <c r="G198" s="41"/>
      <c r="H198" s="29"/>
      <c r="I198" s="40"/>
      <c r="K198" s="2"/>
      <c r="L198" s="28">
        <f>IF(B198="","",COUNTIF($D$3:D198,D198)-IF(D198="M",COUNTIF($P$3:P198,"M"))-IF(D198="F",COUNTIF($P$3:P198,"F")))</f>
      </c>
      <c r="M198" s="2">
        <f aca="true" t="shared" si="4" ref="M198:M261">A198</f>
        <v>0</v>
      </c>
    </row>
    <row r="199" spans="7:13" ht="15">
      <c r="G199" s="41"/>
      <c r="H199" s="29"/>
      <c r="I199" s="40"/>
      <c r="K199" s="2"/>
      <c r="L199" s="28">
        <f>IF(B199="","",COUNTIF($D$3:D199,D199)-IF(D199="M",COUNTIF($P$3:P199,"M"))-IF(D199="F",COUNTIF($P$3:P199,"F")))</f>
      </c>
      <c r="M199" s="2">
        <f t="shared" si="4"/>
        <v>0</v>
      </c>
    </row>
    <row r="200" spans="7:13" ht="15">
      <c r="G200" s="41"/>
      <c r="H200" s="29"/>
      <c r="I200" s="40"/>
      <c r="K200" s="2"/>
      <c r="L200" s="28">
        <f>IF(B200="","",COUNTIF($D$3:D200,D200)-IF(D200="M",COUNTIF($P$3:P200,"M"))-IF(D200="F",COUNTIF($P$3:P200,"F")))</f>
      </c>
      <c r="M200" s="2">
        <f t="shared" si="4"/>
        <v>0</v>
      </c>
    </row>
    <row r="201" spans="7:13" ht="15">
      <c r="G201" s="41"/>
      <c r="H201" s="29"/>
      <c r="I201" s="40"/>
      <c r="K201" s="2"/>
      <c r="L201" s="28">
        <f>IF(B201="","",COUNTIF($D$3:D201,D201)-IF(D201="M",COUNTIF($P$3:P201,"M"))-IF(D201="F",COUNTIF($P$3:P201,"F")))</f>
      </c>
      <c r="M201" s="2">
        <f t="shared" si="4"/>
        <v>0</v>
      </c>
    </row>
    <row r="202" spans="7:13" ht="15">
      <c r="G202" s="41"/>
      <c r="H202" s="29"/>
      <c r="I202" s="40"/>
      <c r="K202" s="2"/>
      <c r="L202" s="28">
        <f>IF(B202="","",COUNTIF($D$3:D202,D202)-IF(D202="M",COUNTIF($P$3:P202,"M"))-IF(D202="F",COUNTIF($P$3:P202,"F")))</f>
      </c>
      <c r="M202" s="2">
        <f t="shared" si="4"/>
        <v>0</v>
      </c>
    </row>
    <row r="203" spans="7:13" ht="15">
      <c r="G203" s="41"/>
      <c r="H203" s="29"/>
      <c r="I203" s="40"/>
      <c r="K203" s="2"/>
      <c r="L203" s="28">
        <f>IF(B203="","",COUNTIF($D$3:D203,D203)-IF(D203="M",COUNTIF($P$3:P203,"M"))-IF(D203="F",COUNTIF($P$3:P203,"F")))</f>
      </c>
      <c r="M203" s="2">
        <f t="shared" si="4"/>
        <v>0</v>
      </c>
    </row>
    <row r="204" spans="7:13" ht="15">
      <c r="G204" s="41"/>
      <c r="H204" s="29"/>
      <c r="I204" s="40"/>
      <c r="K204" s="2"/>
      <c r="L204" s="28">
        <f>IF(B204="","",COUNTIF($D$3:D204,D204)-IF(D204="M",COUNTIF($P$3:P204,"M"))-IF(D204="F",COUNTIF($P$3:P204,"F")))</f>
      </c>
      <c r="M204" s="2">
        <f t="shared" si="4"/>
        <v>0</v>
      </c>
    </row>
    <row r="205" spans="7:13" ht="15">
      <c r="G205" s="41"/>
      <c r="H205" s="29"/>
      <c r="I205" s="40"/>
      <c r="K205" s="2"/>
      <c r="L205" s="28">
        <f>IF(B205="","",COUNTIF($D$3:D205,D205)-IF(D205="M",COUNTIF($P$3:P205,"M"))-IF(D205="F",COUNTIF($P$3:P205,"F")))</f>
      </c>
      <c r="M205" s="2">
        <f t="shared" si="4"/>
        <v>0</v>
      </c>
    </row>
    <row r="206" spans="7:13" ht="15">
      <c r="G206" s="41"/>
      <c r="H206" s="29"/>
      <c r="I206" s="40"/>
      <c r="K206" s="2"/>
      <c r="L206" s="28">
        <f>IF(B206="","",COUNTIF($D$3:D206,D206)-IF(D206="M",COUNTIF($P$3:P206,"M"))-IF(D206="F",COUNTIF($P$3:P206,"F")))</f>
      </c>
      <c r="M206" s="2">
        <f t="shared" si="4"/>
        <v>0</v>
      </c>
    </row>
    <row r="207" spans="7:13" ht="15">
      <c r="G207" s="41"/>
      <c r="H207" s="29"/>
      <c r="I207" s="40"/>
      <c r="K207" s="2"/>
      <c r="L207" s="28">
        <f>IF(B207="","",COUNTIF($D$3:D207,D207)-IF(D207="M",COUNTIF($P$3:P207,"M"))-IF(D207="F",COUNTIF($P$3:P207,"F")))</f>
      </c>
      <c r="M207" s="2">
        <f t="shared" si="4"/>
        <v>0</v>
      </c>
    </row>
    <row r="208" spans="7:13" ht="15">
      <c r="G208" s="41"/>
      <c r="H208" s="29"/>
      <c r="I208" s="40"/>
      <c r="K208" s="2"/>
      <c r="L208" s="28">
        <f>IF(B208="","",COUNTIF($D$3:D208,D208)-IF(D208="M",COUNTIF($P$3:P208,"M"))-IF(D208="F",COUNTIF($P$3:P208,"F")))</f>
      </c>
      <c r="M208" s="2">
        <f t="shared" si="4"/>
        <v>0</v>
      </c>
    </row>
    <row r="209" spans="7:13" ht="15">
      <c r="G209" s="41"/>
      <c r="H209" s="29"/>
      <c r="I209" s="40"/>
      <c r="K209" s="2"/>
      <c r="L209" s="28">
        <f>IF(B209="","",COUNTIF($D$3:D209,D209)-IF(D209="M",COUNTIF($P$3:P209,"M"))-IF(D209="F",COUNTIF($P$3:P209,"F")))</f>
      </c>
      <c r="M209" s="2">
        <f t="shared" si="4"/>
        <v>0</v>
      </c>
    </row>
    <row r="210" spans="7:13" ht="15">
      <c r="G210" s="41"/>
      <c r="H210" s="29"/>
      <c r="I210" s="40"/>
      <c r="K210" s="2"/>
      <c r="L210" s="28">
        <f>IF(B210="","",COUNTIF($D$3:D210,D210)-IF(D210="M",COUNTIF($P$3:P210,"M"))-IF(D210="F",COUNTIF($P$3:P210,"F")))</f>
      </c>
      <c r="M210" s="2">
        <f t="shared" si="4"/>
        <v>0</v>
      </c>
    </row>
    <row r="211" spans="7:13" ht="15">
      <c r="G211" s="41"/>
      <c r="H211" s="29"/>
      <c r="I211" s="40"/>
      <c r="K211" s="2"/>
      <c r="L211" s="28">
        <f>IF(B211="","",COUNTIF($D$3:D211,D211)-IF(D211="M",COUNTIF($P$3:P211,"M"))-IF(D211="F",COUNTIF($P$3:P211,"F")))</f>
      </c>
      <c r="M211" s="2">
        <f t="shared" si="4"/>
        <v>0</v>
      </c>
    </row>
    <row r="212" spans="7:13" ht="15">
      <c r="G212" s="41"/>
      <c r="H212" s="29"/>
      <c r="I212" s="40"/>
      <c r="K212" s="2"/>
      <c r="L212" s="28">
        <f>IF(B212="","",COUNTIF($D$3:D212,D212)-IF(D212="M",COUNTIF($P$3:P212,"M"))-IF(D212="F",COUNTIF($P$3:P212,"F")))</f>
      </c>
      <c r="M212" s="2">
        <f t="shared" si="4"/>
        <v>0</v>
      </c>
    </row>
    <row r="213" spans="7:13" ht="15">
      <c r="G213" s="41"/>
      <c r="H213" s="29"/>
      <c r="I213" s="40"/>
      <c r="K213" s="2"/>
      <c r="L213" s="28">
        <f>IF(B213="","",COUNTIF($D$3:D213,D213)-IF(D213="M",COUNTIF($P$3:P213,"M"))-IF(D213="F",COUNTIF($P$3:P213,"F")))</f>
      </c>
      <c r="M213" s="2">
        <f t="shared" si="4"/>
        <v>0</v>
      </c>
    </row>
    <row r="214" spans="7:13" ht="15">
      <c r="G214" s="41"/>
      <c r="H214" s="29"/>
      <c r="I214" s="40"/>
      <c r="K214" s="2"/>
      <c r="L214" s="28">
        <f>IF(B214="","",COUNTIF($D$3:D214,D214)-IF(D214="M",COUNTIF($P$3:P214,"M"))-IF(D214="F",COUNTIF($P$3:P214,"F")))</f>
      </c>
      <c r="M214" s="2">
        <f t="shared" si="4"/>
        <v>0</v>
      </c>
    </row>
    <row r="215" spans="7:13" ht="15">
      <c r="G215" s="41"/>
      <c r="H215" s="29"/>
      <c r="I215" s="40"/>
      <c r="K215" s="2"/>
      <c r="L215" s="28">
        <f>IF(B215="","",COUNTIF($D$3:D215,D215)-IF(D215="M",COUNTIF($P$3:P215,"M"))-IF(D215="F",COUNTIF($P$3:P215,"F")))</f>
      </c>
      <c r="M215" s="2">
        <f t="shared" si="4"/>
        <v>0</v>
      </c>
    </row>
    <row r="216" spans="7:13" ht="15">
      <c r="G216" s="41"/>
      <c r="H216" s="29"/>
      <c r="I216" s="40"/>
      <c r="K216" s="2"/>
      <c r="L216" s="28">
        <f>IF(B216="","",COUNTIF($D$3:D216,D216)-IF(D216="M",COUNTIF($P$3:P216,"M"))-IF(D216="F",COUNTIF($P$3:P216,"F")))</f>
      </c>
      <c r="M216" s="2">
        <f t="shared" si="4"/>
        <v>0</v>
      </c>
    </row>
    <row r="217" spans="7:13" ht="15">
      <c r="G217" s="41"/>
      <c r="H217" s="29"/>
      <c r="I217" s="40"/>
      <c r="K217" s="2"/>
      <c r="L217" s="28">
        <f>IF(B217="","",COUNTIF($D$3:D217,D217)-IF(D217="M",COUNTIF($P$3:P217,"M"))-IF(D217="F",COUNTIF($P$3:P217,"F")))</f>
      </c>
      <c r="M217" s="2">
        <f t="shared" si="4"/>
        <v>0</v>
      </c>
    </row>
    <row r="218" spans="7:13" ht="15">
      <c r="G218" s="41"/>
      <c r="H218" s="29"/>
      <c r="I218" s="40"/>
      <c r="K218" s="2"/>
      <c r="L218" s="28">
        <f>IF(B218="","",COUNTIF($D$3:D218,D218)-IF(D218="M",COUNTIF($P$3:P218,"M"))-IF(D218="F",COUNTIF($P$3:P218,"F")))</f>
      </c>
      <c r="M218" s="2">
        <f t="shared" si="4"/>
        <v>0</v>
      </c>
    </row>
    <row r="219" spans="7:13" ht="15">
      <c r="G219" s="41"/>
      <c r="H219" s="29"/>
      <c r="I219" s="40"/>
      <c r="K219" s="2"/>
      <c r="L219" s="28">
        <f>IF(B219="","",COUNTIF($D$3:D219,D219)-IF(D219="M",COUNTIF($P$3:P219,"M"))-IF(D219="F",COUNTIF($P$3:P219,"F")))</f>
      </c>
      <c r="M219" s="2">
        <f t="shared" si="4"/>
        <v>0</v>
      </c>
    </row>
    <row r="220" spans="7:13" ht="15">
      <c r="G220" s="41"/>
      <c r="H220" s="29"/>
      <c r="I220" s="40"/>
      <c r="K220" s="2"/>
      <c r="L220" s="28">
        <f>IF(B220="","",COUNTIF($D$3:D220,D220)-IF(D220="M",COUNTIF($P$3:P220,"M"))-IF(D220="F",COUNTIF($P$3:P220,"F")))</f>
      </c>
      <c r="M220" s="2">
        <f t="shared" si="4"/>
        <v>0</v>
      </c>
    </row>
    <row r="221" spans="7:13" ht="15">
      <c r="G221" s="41"/>
      <c r="H221" s="29"/>
      <c r="I221" s="40"/>
      <c r="K221" s="2"/>
      <c r="L221" s="28">
        <f>IF(B221="","",COUNTIF($D$3:D221,D221)-IF(D221="M",COUNTIF($P$3:P221,"M"))-IF(D221="F",COUNTIF($P$3:P221,"F")))</f>
      </c>
      <c r="M221" s="2">
        <f t="shared" si="4"/>
        <v>0</v>
      </c>
    </row>
    <row r="222" spans="7:13" ht="15">
      <c r="G222" s="41"/>
      <c r="H222" s="29"/>
      <c r="I222" s="40"/>
      <c r="K222" s="2"/>
      <c r="L222" s="28">
        <f>IF(B222="","",COUNTIF($D$3:D222,D222)-IF(D222="M",COUNTIF($P$3:P222,"M"))-IF(D222="F",COUNTIF($P$3:P222,"F")))</f>
      </c>
      <c r="M222" s="2">
        <f t="shared" si="4"/>
        <v>0</v>
      </c>
    </row>
    <row r="223" spans="7:13" ht="15">
      <c r="G223" s="41"/>
      <c r="H223" s="29"/>
      <c r="I223" s="40"/>
      <c r="K223" s="2"/>
      <c r="L223" s="28">
        <f>IF(B223="","",COUNTIF($D$3:D223,D223)-IF(D223="M",COUNTIF($P$3:P223,"M"))-IF(D223="F",COUNTIF($P$3:P223,"F")))</f>
      </c>
      <c r="M223" s="2">
        <f t="shared" si="4"/>
        <v>0</v>
      </c>
    </row>
    <row r="224" spans="7:13" ht="15">
      <c r="G224" s="41"/>
      <c r="H224" s="29"/>
      <c r="I224" s="40"/>
      <c r="K224" s="2"/>
      <c r="L224" s="28">
        <f>IF(B224="","",COUNTIF($D$3:D224,D224)-IF(D224="M",COUNTIF($P$3:P224,"M"))-IF(D224="F",COUNTIF($P$3:P224,"F")))</f>
      </c>
      <c r="M224" s="2">
        <f t="shared" si="4"/>
        <v>0</v>
      </c>
    </row>
    <row r="225" spans="7:13" ht="15">
      <c r="G225" s="41"/>
      <c r="H225" s="29"/>
      <c r="I225" s="40"/>
      <c r="K225" s="2"/>
      <c r="L225" s="28">
        <f>IF(B225="","",COUNTIF($D$3:D225,D225)-IF(D225="M",COUNTIF($P$3:P225,"M"))-IF(D225="F",COUNTIF($P$3:P225,"F")))</f>
      </c>
      <c r="M225" s="2">
        <f t="shared" si="4"/>
        <v>0</v>
      </c>
    </row>
    <row r="226" spans="7:13" ht="15">
      <c r="G226" s="41"/>
      <c r="H226" s="29"/>
      <c r="I226" s="40"/>
      <c r="K226" s="2"/>
      <c r="L226" s="28">
        <f>IF(B226="","",COUNTIF($D$3:D226,D226)-IF(D226="M",COUNTIF($P$3:P226,"M"))-IF(D226="F",COUNTIF($P$3:P226,"F")))</f>
      </c>
      <c r="M226" s="2">
        <f t="shared" si="4"/>
        <v>0</v>
      </c>
    </row>
    <row r="227" spans="7:13" ht="15">
      <c r="G227" s="41"/>
      <c r="H227" s="29"/>
      <c r="I227" s="40"/>
      <c r="K227" s="2"/>
      <c r="L227" s="28">
        <f>IF(B227="","",COUNTIF($D$3:D227,D227)-IF(D227="M",COUNTIF($P$3:P227,"M"))-IF(D227="F",COUNTIF($P$3:P227,"F")))</f>
      </c>
      <c r="M227" s="2">
        <f t="shared" si="4"/>
        <v>0</v>
      </c>
    </row>
    <row r="228" spans="7:13" ht="15">
      <c r="G228" s="41"/>
      <c r="H228" s="29"/>
      <c r="I228" s="40"/>
      <c r="K228" s="2"/>
      <c r="L228" s="28">
        <f>IF(B228="","",COUNTIF($D$3:D228,D228)-IF(D228="M",COUNTIF($P$3:P228,"M"))-IF(D228="F",COUNTIF($P$3:P228,"F")))</f>
      </c>
      <c r="M228" s="2">
        <f t="shared" si="4"/>
        <v>0</v>
      </c>
    </row>
    <row r="229" spans="7:13" ht="15">
      <c r="G229" s="41"/>
      <c r="H229" s="29"/>
      <c r="I229" s="40"/>
      <c r="K229" s="2"/>
      <c r="L229" s="28">
        <f>IF(B229="","",COUNTIF($D$3:D229,D229)-IF(D229="M",COUNTIF($P$3:P229,"M"))-IF(D229="F",COUNTIF($P$3:P229,"F")))</f>
      </c>
      <c r="M229" s="2">
        <f t="shared" si="4"/>
        <v>0</v>
      </c>
    </row>
    <row r="230" spans="7:13" ht="15">
      <c r="G230" s="41"/>
      <c r="H230" s="29"/>
      <c r="I230" s="40"/>
      <c r="K230" s="2"/>
      <c r="L230" s="28">
        <f>IF(B230="","",COUNTIF($D$3:D230,D230)-IF(D230="M",COUNTIF($P$3:P230,"M"))-IF(D230="F",COUNTIF($P$3:P230,"F")))</f>
      </c>
      <c r="M230" s="2">
        <f t="shared" si="4"/>
        <v>0</v>
      </c>
    </row>
    <row r="231" spans="7:13" ht="15">
      <c r="G231" s="41"/>
      <c r="H231" s="29"/>
      <c r="I231" s="40"/>
      <c r="K231" s="2"/>
      <c r="L231" s="28">
        <f>IF(B231="","",COUNTIF($D$3:D231,D231)-IF(D231="M",COUNTIF($P$3:P231,"M"))-IF(D231="F",COUNTIF($P$3:P231,"F")))</f>
      </c>
      <c r="M231" s="2">
        <f t="shared" si="4"/>
        <v>0</v>
      </c>
    </row>
    <row r="232" spans="7:13" ht="15">
      <c r="G232" s="41"/>
      <c r="H232" s="29"/>
      <c r="I232" s="40"/>
      <c r="K232" s="2"/>
      <c r="L232" s="28">
        <f>IF(B232="","",COUNTIF($D$3:D232,D232)-IF(D232="M",COUNTIF($P$3:P232,"M"))-IF(D232="F",COUNTIF($P$3:P232,"F")))</f>
      </c>
      <c r="M232" s="2">
        <f t="shared" si="4"/>
        <v>0</v>
      </c>
    </row>
    <row r="233" spans="7:13" ht="15">
      <c r="G233" s="41"/>
      <c r="H233" s="29"/>
      <c r="I233" s="40"/>
      <c r="K233" s="2"/>
      <c r="L233" s="28">
        <f>IF(B233="","",COUNTIF($D$3:D233,D233)-IF(D233="M",COUNTIF($P$3:P233,"M"))-IF(D233="F",COUNTIF($P$3:P233,"F")))</f>
      </c>
      <c r="M233" s="2">
        <f t="shared" si="4"/>
        <v>0</v>
      </c>
    </row>
    <row r="234" spans="7:13" ht="15">
      <c r="G234" s="41"/>
      <c r="H234" s="29"/>
      <c r="I234" s="40"/>
      <c r="K234" s="2"/>
      <c r="L234" s="28">
        <f>IF(B234="","",COUNTIF($D$3:D234,D234)-IF(D234="M",COUNTIF($P$3:P234,"M"))-IF(D234="F",COUNTIF($P$3:P234,"F")))</f>
      </c>
      <c r="M234" s="2">
        <f t="shared" si="4"/>
        <v>0</v>
      </c>
    </row>
    <row r="235" spans="7:13" ht="15">
      <c r="G235" s="41"/>
      <c r="H235" s="29"/>
      <c r="I235" s="40"/>
      <c r="K235" s="2"/>
      <c r="L235" s="28">
        <f>IF(B235="","",COUNTIF($D$3:D235,D235)-IF(D235="M",COUNTIF($P$3:P235,"M"))-IF(D235="F",COUNTIF($P$3:P235,"F")))</f>
      </c>
      <c r="M235" s="2">
        <f t="shared" si="4"/>
        <v>0</v>
      </c>
    </row>
    <row r="236" spans="7:13" ht="15">
      <c r="G236" s="41"/>
      <c r="H236" s="29"/>
      <c r="I236" s="40"/>
      <c r="K236" s="2"/>
      <c r="L236" s="28">
        <f>IF(B236="","",COUNTIF($D$3:D236,D236)-IF(D236="M",COUNTIF($P$3:P236,"M"))-IF(D236="F",COUNTIF($P$3:P236,"F")))</f>
      </c>
      <c r="M236" s="2">
        <f t="shared" si="4"/>
        <v>0</v>
      </c>
    </row>
    <row r="237" spans="7:13" ht="15">
      <c r="G237" s="41"/>
      <c r="H237" s="29"/>
      <c r="I237" s="40"/>
      <c r="K237" s="2"/>
      <c r="L237" s="28">
        <f>IF(B237="","",COUNTIF($D$3:D237,D237)-IF(D237="M",COUNTIF($P$3:P237,"M"))-IF(D237="F",COUNTIF($P$3:P237,"F")))</f>
      </c>
      <c r="M237" s="2">
        <f t="shared" si="4"/>
        <v>0</v>
      </c>
    </row>
    <row r="238" spans="7:13" ht="15">
      <c r="G238" s="41"/>
      <c r="H238" s="29"/>
      <c r="I238" s="40"/>
      <c r="K238" s="2"/>
      <c r="L238" s="28">
        <f>IF(B238="","",COUNTIF($D$3:D238,D238)-IF(D238="M",COUNTIF($P$3:P238,"M"))-IF(D238="F",COUNTIF($P$3:P238,"F")))</f>
      </c>
      <c r="M238" s="2">
        <f t="shared" si="4"/>
        <v>0</v>
      </c>
    </row>
    <row r="239" spans="7:13" ht="15">
      <c r="G239" s="41"/>
      <c r="H239" s="29"/>
      <c r="I239" s="40"/>
      <c r="K239" s="2"/>
      <c r="L239" s="28">
        <f>IF(B239="","",COUNTIF($D$3:D239,D239)-IF(D239="M",COUNTIF($P$3:P239,"M"))-IF(D239="F",COUNTIF($P$3:P239,"F")))</f>
      </c>
      <c r="M239" s="2">
        <f t="shared" si="4"/>
        <v>0</v>
      </c>
    </row>
    <row r="240" spans="7:13" ht="15">
      <c r="G240" s="41"/>
      <c r="H240" s="29"/>
      <c r="I240" s="40"/>
      <c r="K240" s="2"/>
      <c r="L240" s="28">
        <f>IF(B240="","",COUNTIF($D$3:D240,D240)-IF(D240="M",COUNTIF($P$3:P240,"M"))-IF(D240="F",COUNTIF($P$3:P240,"F")))</f>
      </c>
      <c r="M240" s="2">
        <f t="shared" si="4"/>
        <v>0</v>
      </c>
    </row>
    <row r="241" spans="7:13" ht="15">
      <c r="G241" s="41"/>
      <c r="H241" s="29"/>
      <c r="I241" s="40"/>
      <c r="K241" s="2"/>
      <c r="L241" s="28">
        <f>IF(B241="","",COUNTIF($D$3:D241,D241)-IF(D241="M",COUNTIF($P$3:P241,"M"))-IF(D241="F",COUNTIF($P$3:P241,"F")))</f>
      </c>
      <c r="M241" s="2">
        <f t="shared" si="4"/>
        <v>0</v>
      </c>
    </row>
    <row r="242" spans="7:13" ht="15">
      <c r="G242" s="41"/>
      <c r="H242" s="29"/>
      <c r="I242" s="40"/>
      <c r="K242" s="2"/>
      <c r="L242" s="28">
        <f>IF(B242="","",COUNTIF($D$3:D242,D242)-IF(D242="M",COUNTIF($P$3:P242,"M"))-IF(D242="F",COUNTIF($P$3:P242,"F")))</f>
      </c>
      <c r="M242" s="2">
        <f t="shared" si="4"/>
        <v>0</v>
      </c>
    </row>
    <row r="243" spans="7:13" ht="15">
      <c r="G243" s="41"/>
      <c r="H243" s="29"/>
      <c r="I243" s="40"/>
      <c r="K243" s="2"/>
      <c r="L243" s="28">
        <f>IF(B243="","",COUNTIF($D$3:D243,D243)-IF(D243="M",COUNTIF($P$3:P243,"M"))-IF(D243="F",COUNTIF($P$3:P243,"F")))</f>
      </c>
      <c r="M243" s="2">
        <f t="shared" si="4"/>
        <v>0</v>
      </c>
    </row>
    <row r="244" spans="7:13" ht="15">
      <c r="G244" s="41"/>
      <c r="H244" s="29"/>
      <c r="I244" s="40"/>
      <c r="K244" s="2"/>
      <c r="L244" s="28">
        <f>IF(B244="","",COUNTIF($D$3:D244,D244)-IF(D244="M",COUNTIF($P$3:P244,"M"))-IF(D244="F",COUNTIF($P$3:P244,"F")))</f>
      </c>
      <c r="M244" s="2">
        <f t="shared" si="4"/>
        <v>0</v>
      </c>
    </row>
    <row r="245" spans="7:13" ht="15">
      <c r="G245" s="41"/>
      <c r="H245" s="29"/>
      <c r="I245" s="40"/>
      <c r="K245" s="2"/>
      <c r="L245" s="28">
        <f>IF(B245="","",COUNTIF($D$3:D245,D245)-IF(D245="M",COUNTIF($P$3:P245,"M"))-IF(D245="F",COUNTIF($P$3:P245,"F")))</f>
      </c>
      <c r="M245" s="2">
        <f t="shared" si="4"/>
        <v>0</v>
      </c>
    </row>
    <row r="246" spans="7:13" ht="15">
      <c r="G246" s="41"/>
      <c r="H246" s="29"/>
      <c r="I246" s="40"/>
      <c r="K246" s="2"/>
      <c r="L246" s="28">
        <f>IF(B246="","",COUNTIF($D$3:D246,D246)-IF(D246="M",COUNTIF($P$3:P246,"M"))-IF(D246="F",COUNTIF($P$3:P246,"F")))</f>
      </c>
      <c r="M246" s="2">
        <f t="shared" si="4"/>
        <v>0</v>
      </c>
    </row>
    <row r="247" spans="7:13" ht="15">
      <c r="G247" s="41"/>
      <c r="H247" s="29"/>
      <c r="I247" s="40"/>
      <c r="K247" s="2"/>
      <c r="L247" s="28">
        <f>IF(B247="","",COUNTIF($D$3:D247,D247)-IF(D247="M",COUNTIF($P$3:P247,"M"))-IF(D247="F",COUNTIF($P$3:P247,"F")))</f>
      </c>
      <c r="M247" s="2">
        <f t="shared" si="4"/>
        <v>0</v>
      </c>
    </row>
    <row r="248" spans="7:13" ht="15">
      <c r="G248" s="41"/>
      <c r="H248" s="29"/>
      <c r="I248" s="40"/>
      <c r="K248" s="2"/>
      <c r="L248" s="28">
        <f>IF(B248="","",COUNTIF($D$3:D248,D248)-IF(D248="M",COUNTIF($P$3:P248,"M"))-IF(D248="F",COUNTIF($P$3:P248,"F")))</f>
      </c>
      <c r="M248" s="2">
        <f t="shared" si="4"/>
        <v>0</v>
      </c>
    </row>
    <row r="249" spans="7:13" ht="15">
      <c r="G249" s="41"/>
      <c r="H249" s="29"/>
      <c r="I249" s="40"/>
      <c r="K249" s="2"/>
      <c r="L249" s="28">
        <f>IF(B249="","",COUNTIF($D$3:D249,D249)-IF(D249="M",COUNTIF($P$3:P249,"M"))-IF(D249="F",COUNTIF($P$3:P249,"F")))</f>
      </c>
      <c r="M249" s="2">
        <f t="shared" si="4"/>
        <v>0</v>
      </c>
    </row>
    <row r="250" spans="7:13" ht="15">
      <c r="G250" s="41"/>
      <c r="H250" s="29"/>
      <c r="I250" s="40"/>
      <c r="K250" s="2"/>
      <c r="L250" s="28">
        <f>IF(B250="","",COUNTIF($D$3:D250,D250)-IF(D250="M",COUNTIF($P$3:P250,"M"))-IF(D250="F",COUNTIF($P$3:P250,"F")))</f>
      </c>
      <c r="M250" s="2">
        <f t="shared" si="4"/>
        <v>0</v>
      </c>
    </row>
    <row r="251" spans="7:13" ht="15">
      <c r="G251" s="41"/>
      <c r="H251" s="29"/>
      <c r="I251" s="40"/>
      <c r="K251" s="2"/>
      <c r="L251" s="28">
        <f>IF(B251="","",COUNTIF($D$3:D251,D251)-IF(D251="M",COUNTIF($P$3:P251,"M"))-IF(D251="F",COUNTIF($P$3:P251,"F")))</f>
      </c>
      <c r="M251" s="2">
        <f t="shared" si="4"/>
        <v>0</v>
      </c>
    </row>
    <row r="252" spans="7:13" ht="15">
      <c r="G252" s="41"/>
      <c r="H252" s="29"/>
      <c r="I252" s="40"/>
      <c r="K252" s="2"/>
      <c r="L252" s="28">
        <f>IF(B252="","",COUNTIF($D$3:D252,D252)-IF(D252="M",COUNTIF($P$3:P252,"M"))-IF(D252="F",COUNTIF($P$3:P252,"F")))</f>
      </c>
      <c r="M252" s="2">
        <f t="shared" si="4"/>
        <v>0</v>
      </c>
    </row>
    <row r="253" spans="7:13" ht="15">
      <c r="G253" s="41"/>
      <c r="H253" s="29"/>
      <c r="I253" s="40"/>
      <c r="K253" s="2"/>
      <c r="L253" s="28">
        <f>IF(B253="","",COUNTIF($D$3:D253,D253)-IF(D253="M",COUNTIF($P$3:P253,"M"))-IF(D253="F",COUNTIF($P$3:P253,"F")))</f>
      </c>
      <c r="M253" s="2">
        <f t="shared" si="4"/>
        <v>0</v>
      </c>
    </row>
    <row r="254" spans="7:13" ht="15">
      <c r="G254" s="41"/>
      <c r="H254" s="29"/>
      <c r="I254" s="40"/>
      <c r="K254" s="2"/>
      <c r="L254" s="28">
        <f>IF(B254="","",COUNTIF($D$3:D254,D254)-IF(D254="M",COUNTIF($P$3:P254,"M"))-IF(D254="F",COUNTIF($P$3:P254,"F")))</f>
      </c>
      <c r="M254" s="2">
        <f t="shared" si="4"/>
        <v>0</v>
      </c>
    </row>
    <row r="255" spans="7:13" ht="15">
      <c r="G255" s="41"/>
      <c r="H255" s="29"/>
      <c r="I255" s="40"/>
      <c r="K255" s="2"/>
      <c r="L255" s="28">
        <f>IF(B255="","",COUNTIF($D$3:D255,D255)-IF(D255="M",COUNTIF($P$3:P255,"M"))-IF(D255="F",COUNTIF($P$3:P255,"F")))</f>
      </c>
      <c r="M255" s="2">
        <f t="shared" si="4"/>
        <v>0</v>
      </c>
    </row>
    <row r="256" spans="7:13" ht="15">
      <c r="G256" s="41"/>
      <c r="H256" s="29"/>
      <c r="I256" s="40"/>
      <c r="K256" s="2"/>
      <c r="L256" s="28">
        <f>IF(B256="","",COUNTIF($D$3:D256,D256)-IF(D256="M",COUNTIF($P$3:P256,"M"))-IF(D256="F",COUNTIF($P$3:P256,"F")))</f>
      </c>
      <c r="M256" s="2">
        <f t="shared" si="4"/>
        <v>0</v>
      </c>
    </row>
    <row r="257" spans="7:13" ht="15">
      <c r="G257" s="41"/>
      <c r="H257" s="29"/>
      <c r="I257" s="40"/>
      <c r="K257" s="2"/>
      <c r="L257" s="28">
        <f>IF(B257="","",COUNTIF($D$3:D257,D257)-IF(D257="M",COUNTIF($P$3:P257,"M"))-IF(D257="F",COUNTIF($P$3:P257,"F")))</f>
      </c>
      <c r="M257" s="2">
        <f t="shared" si="4"/>
        <v>0</v>
      </c>
    </row>
    <row r="258" spans="7:13" ht="15">
      <c r="G258" s="41"/>
      <c r="H258" s="29"/>
      <c r="I258" s="40"/>
      <c r="K258" s="2"/>
      <c r="L258" s="28">
        <f>IF(B258="","",COUNTIF($D$3:D258,D258)-IF(D258="M",COUNTIF($P$3:P258,"M"))-IF(D258="F",COUNTIF($P$3:P258,"F")))</f>
      </c>
      <c r="M258" s="2">
        <f t="shared" si="4"/>
        <v>0</v>
      </c>
    </row>
    <row r="259" spans="7:13" ht="15">
      <c r="G259" s="41"/>
      <c r="H259" s="29"/>
      <c r="I259" s="40"/>
      <c r="K259" s="2"/>
      <c r="L259" s="28">
        <f>IF(B259="","",COUNTIF($D$3:D259,D259)-IF(D259="M",COUNTIF($P$3:P259,"M"))-IF(D259="F",COUNTIF($P$3:P259,"F")))</f>
      </c>
      <c r="M259" s="2">
        <f t="shared" si="4"/>
        <v>0</v>
      </c>
    </row>
    <row r="260" spans="7:13" ht="15">
      <c r="G260" s="41"/>
      <c r="H260" s="29"/>
      <c r="I260" s="40"/>
      <c r="K260" s="2"/>
      <c r="L260" s="28">
        <f>IF(B260="","",COUNTIF($D$3:D260,D260)-IF(D260="M",COUNTIF($P$3:P260,"M"))-IF(D260="F",COUNTIF($P$3:P260,"F")))</f>
      </c>
      <c r="M260" s="2">
        <f t="shared" si="4"/>
        <v>0</v>
      </c>
    </row>
    <row r="261" spans="7:13" ht="15">
      <c r="G261" s="41"/>
      <c r="H261" s="29"/>
      <c r="I261" s="40"/>
      <c r="K261" s="2"/>
      <c r="L261" s="28">
        <f>IF(B261="","",COUNTIF($D$3:D261,D261)-IF(D261="M",COUNTIF($P$3:P261,"M"))-IF(D261="F",COUNTIF($P$3:P261,"F")))</f>
      </c>
      <c r="M261" s="2">
        <f t="shared" si="4"/>
        <v>0</v>
      </c>
    </row>
    <row r="262" spans="7:13" ht="15">
      <c r="G262" s="41"/>
      <c r="H262" s="29"/>
      <c r="I262" s="40"/>
      <c r="K262" s="2"/>
      <c r="L262" s="28">
        <f>IF(B262="","",COUNTIF($D$3:D262,D262)-IF(D262="M",COUNTIF($P$3:P262,"M"))-IF(D262="F",COUNTIF($P$3:P262,"F")))</f>
      </c>
      <c r="M262" s="2">
        <f aca="true" t="shared" si="5" ref="M262:M325">A262</f>
        <v>0</v>
      </c>
    </row>
    <row r="263" spans="7:13" ht="15">
      <c r="G263" s="41"/>
      <c r="H263" s="29"/>
      <c r="I263" s="40"/>
      <c r="K263" s="2"/>
      <c r="L263" s="28">
        <f>IF(B263="","",COUNTIF($D$3:D263,D263)-IF(D263="M",COUNTIF($P$3:P263,"M"))-IF(D263="F",COUNTIF($P$3:P263,"F")))</f>
      </c>
      <c r="M263" s="2">
        <f t="shared" si="5"/>
        <v>0</v>
      </c>
    </row>
    <row r="264" spans="7:13" ht="15">
      <c r="G264" s="41"/>
      <c r="H264" s="29"/>
      <c r="I264" s="40"/>
      <c r="K264" s="2"/>
      <c r="L264" s="28">
        <f>IF(B264="","",COUNTIF($D$3:D264,D264)-IF(D264="M",COUNTIF($P$3:P264,"M"))-IF(D264="F",COUNTIF($P$3:P264,"F")))</f>
      </c>
      <c r="M264" s="2">
        <f t="shared" si="5"/>
        <v>0</v>
      </c>
    </row>
    <row r="265" spans="7:13" ht="15">
      <c r="G265" s="41"/>
      <c r="H265" s="29"/>
      <c r="I265" s="40"/>
      <c r="K265" s="2"/>
      <c r="L265" s="28">
        <f>IF(B265="","",COUNTIF($D$3:D265,D265)-IF(D265="M",COUNTIF($P$3:P265,"M"))-IF(D265="F",COUNTIF($P$3:P265,"F")))</f>
      </c>
      <c r="M265" s="2">
        <f t="shared" si="5"/>
        <v>0</v>
      </c>
    </row>
    <row r="266" spans="7:13" ht="15">
      <c r="G266" s="41"/>
      <c r="H266" s="29"/>
      <c r="I266" s="40"/>
      <c r="K266" s="2"/>
      <c r="L266" s="28">
        <f>IF(B266="","",COUNTIF($D$3:D266,D266)-IF(D266="M",COUNTIF($P$3:P266,"M"))-IF(D266="F",COUNTIF($P$3:P266,"F")))</f>
      </c>
      <c r="M266" s="2">
        <f t="shared" si="5"/>
        <v>0</v>
      </c>
    </row>
    <row r="267" spans="7:13" ht="15">
      <c r="G267" s="41"/>
      <c r="H267" s="29"/>
      <c r="I267" s="40"/>
      <c r="K267" s="2"/>
      <c r="L267" s="28">
        <f>IF(B267="","",COUNTIF($D$3:D267,D267)-IF(D267="M",COUNTIF($P$3:P267,"M"))-IF(D267="F",COUNTIF($P$3:P267,"F")))</f>
      </c>
      <c r="M267" s="2">
        <f t="shared" si="5"/>
        <v>0</v>
      </c>
    </row>
    <row r="268" spans="7:13" ht="15">
      <c r="G268" s="41"/>
      <c r="H268" s="29"/>
      <c r="I268" s="40"/>
      <c r="K268" s="2"/>
      <c r="L268" s="28">
        <f>IF(B268="","",COUNTIF($D$3:D268,D268)-IF(D268="M",COUNTIF($P$3:P268,"M"))-IF(D268="F",COUNTIF($P$3:P268,"F")))</f>
      </c>
      <c r="M268" s="2">
        <f t="shared" si="5"/>
        <v>0</v>
      </c>
    </row>
    <row r="269" spans="7:13" ht="15">
      <c r="G269" s="41"/>
      <c r="H269" s="29"/>
      <c r="I269" s="40"/>
      <c r="K269" s="2"/>
      <c r="L269" s="28">
        <f>IF(B269="","",COUNTIF($D$3:D269,D269)-IF(D269="M",COUNTIF($P$3:P269,"M"))-IF(D269="F",COUNTIF($P$3:P269,"F")))</f>
      </c>
      <c r="M269" s="2">
        <f t="shared" si="5"/>
        <v>0</v>
      </c>
    </row>
    <row r="270" spans="7:13" ht="15">
      <c r="G270" s="41"/>
      <c r="H270" s="29"/>
      <c r="I270" s="40"/>
      <c r="K270" s="2"/>
      <c r="L270" s="28">
        <f>IF(B270="","",COUNTIF($D$3:D270,D270)-IF(D270="M",COUNTIF($P$3:P270,"M"))-IF(D270="F",COUNTIF($P$3:P270,"F")))</f>
      </c>
      <c r="M270" s="2">
        <f t="shared" si="5"/>
        <v>0</v>
      </c>
    </row>
    <row r="271" spans="7:13" ht="15">
      <c r="G271" s="41"/>
      <c r="H271" s="29"/>
      <c r="I271" s="40"/>
      <c r="K271" s="2"/>
      <c r="L271" s="28">
        <f>IF(B271="","",COUNTIF($D$3:D271,D271)-IF(D271="M",COUNTIF($P$3:P271,"M"))-IF(D271="F",COUNTIF($P$3:P271,"F")))</f>
      </c>
      <c r="M271" s="2">
        <f t="shared" si="5"/>
        <v>0</v>
      </c>
    </row>
    <row r="272" spans="7:13" ht="15">
      <c r="G272" s="41"/>
      <c r="H272" s="29"/>
      <c r="I272" s="40"/>
      <c r="K272" s="2"/>
      <c r="L272" s="28">
        <f>IF(B272="","",COUNTIF($D$3:D272,D272)-IF(D272="M",COUNTIF($P$3:P272,"M"))-IF(D272="F",COUNTIF($P$3:P272,"F")))</f>
      </c>
      <c r="M272" s="2">
        <f t="shared" si="5"/>
        <v>0</v>
      </c>
    </row>
    <row r="273" spans="7:13" ht="15">
      <c r="G273" s="41"/>
      <c r="H273" s="29"/>
      <c r="I273" s="40"/>
      <c r="K273" s="2"/>
      <c r="L273" s="28">
        <f>IF(B273="","",COUNTIF($D$3:D273,D273)-IF(D273="M",COUNTIF($P$3:P273,"M"))-IF(D273="F",COUNTIF($P$3:P273,"F")))</f>
      </c>
      <c r="M273" s="2">
        <f t="shared" si="5"/>
        <v>0</v>
      </c>
    </row>
    <row r="274" spans="7:13" ht="15">
      <c r="G274" s="41"/>
      <c r="H274" s="29"/>
      <c r="I274" s="40"/>
      <c r="K274" s="2"/>
      <c r="L274" s="28">
        <f>IF(B274="","",COUNTIF($D$3:D274,D274)-IF(D274="M",COUNTIF($P$3:P274,"M"))-IF(D274="F",COUNTIF($P$3:P274,"F")))</f>
      </c>
      <c r="M274" s="2">
        <f t="shared" si="5"/>
        <v>0</v>
      </c>
    </row>
    <row r="275" spans="7:13" ht="15">
      <c r="G275" s="41"/>
      <c r="H275" s="29"/>
      <c r="I275" s="40"/>
      <c r="K275" s="2"/>
      <c r="L275" s="28">
        <f>IF(B275="","",COUNTIF($D$3:D275,D275)-IF(D275="M",COUNTIF($P$3:P275,"M"))-IF(D275="F",COUNTIF($P$3:P275,"F")))</f>
      </c>
      <c r="M275" s="2">
        <f t="shared" si="5"/>
        <v>0</v>
      </c>
    </row>
    <row r="276" spans="7:13" ht="15">
      <c r="G276" s="41"/>
      <c r="H276" s="29"/>
      <c r="I276" s="40"/>
      <c r="K276" s="2"/>
      <c r="L276" s="28">
        <f>IF(B276="","",COUNTIF($D$3:D276,D276)-IF(D276="M",COUNTIF($P$3:P276,"M"))-IF(D276="F",COUNTIF($P$3:P276,"F")))</f>
      </c>
      <c r="M276" s="2">
        <f t="shared" si="5"/>
        <v>0</v>
      </c>
    </row>
    <row r="277" spans="7:13" ht="15">
      <c r="G277" s="41"/>
      <c r="H277" s="29"/>
      <c r="I277" s="40"/>
      <c r="K277" s="2"/>
      <c r="L277" s="28">
        <f>IF(B277="","",COUNTIF($D$3:D277,D277)-IF(D277="M",COUNTIF($P$3:P277,"M"))-IF(D277="F",COUNTIF($P$3:P277,"F")))</f>
      </c>
      <c r="M277" s="2">
        <f t="shared" si="5"/>
        <v>0</v>
      </c>
    </row>
    <row r="278" spans="7:13" ht="15">
      <c r="G278" s="41"/>
      <c r="H278" s="29"/>
      <c r="I278" s="40"/>
      <c r="K278" s="2"/>
      <c r="L278" s="28">
        <f>IF(B278="","",COUNTIF($D$3:D278,D278)-IF(D278="M",COUNTIF($P$3:P278,"M"))-IF(D278="F",COUNTIF($P$3:P278,"F")))</f>
      </c>
      <c r="M278" s="2">
        <f t="shared" si="5"/>
        <v>0</v>
      </c>
    </row>
    <row r="279" spans="7:13" ht="15">
      <c r="G279" s="41"/>
      <c r="H279" s="29"/>
      <c r="I279" s="40"/>
      <c r="K279" s="2"/>
      <c r="L279" s="28">
        <f>IF(B279="","",COUNTIF($D$3:D279,D279)-IF(D279="M",COUNTIF($P$3:P279,"M"))-IF(D279="F",COUNTIF($P$3:P279,"F")))</f>
      </c>
      <c r="M279" s="2">
        <f t="shared" si="5"/>
        <v>0</v>
      </c>
    </row>
    <row r="280" spans="7:13" ht="15">
      <c r="G280" s="41"/>
      <c r="H280" s="29"/>
      <c r="I280" s="40"/>
      <c r="K280" s="2"/>
      <c r="L280" s="28">
        <f>IF(B280="","",COUNTIF($D$3:D280,D280)-IF(D280="M",COUNTIF($P$3:P280,"M"))-IF(D280="F",COUNTIF($P$3:P280,"F")))</f>
      </c>
      <c r="M280" s="2">
        <f t="shared" si="5"/>
        <v>0</v>
      </c>
    </row>
    <row r="281" spans="7:13" ht="15">
      <c r="G281" s="41"/>
      <c r="H281" s="29"/>
      <c r="I281" s="40"/>
      <c r="K281" s="2"/>
      <c r="L281" s="28">
        <f>IF(B281="","",COUNTIF($D$3:D281,D281)-IF(D281="M",COUNTIF($P$3:P281,"M"))-IF(D281="F",COUNTIF($P$3:P281,"F")))</f>
      </c>
      <c r="M281" s="2">
        <f t="shared" si="5"/>
        <v>0</v>
      </c>
    </row>
    <row r="282" spans="7:13" ht="15">
      <c r="G282" s="41"/>
      <c r="H282" s="29"/>
      <c r="I282" s="40"/>
      <c r="K282" s="2"/>
      <c r="L282" s="28">
        <f>IF(B282="","",COUNTIF($D$3:D282,D282)-IF(D282="M",COUNTIF($P$3:P282,"M"))-IF(D282="F",COUNTIF($P$3:P282,"F")))</f>
      </c>
      <c r="M282" s="2">
        <f t="shared" si="5"/>
        <v>0</v>
      </c>
    </row>
    <row r="283" spans="7:13" ht="15">
      <c r="G283" s="41"/>
      <c r="H283" s="29"/>
      <c r="I283" s="40"/>
      <c r="K283" s="2"/>
      <c r="L283" s="28">
        <f>IF(B283="","",COUNTIF($D$3:D283,D283)-IF(D283="M",COUNTIF($P$3:P283,"M"))-IF(D283="F",COUNTIF($P$3:P283,"F")))</f>
      </c>
      <c r="M283" s="2">
        <f t="shared" si="5"/>
        <v>0</v>
      </c>
    </row>
    <row r="284" spans="7:13" ht="15">
      <c r="G284" s="41"/>
      <c r="H284" s="29"/>
      <c r="I284" s="40"/>
      <c r="K284" s="2"/>
      <c r="L284" s="28">
        <f>IF(B284="","",COUNTIF($D$3:D284,D284)-IF(D284="M",COUNTIF($P$3:P284,"M"))-IF(D284="F",COUNTIF($P$3:P284,"F")))</f>
      </c>
      <c r="M284" s="2">
        <f t="shared" si="5"/>
        <v>0</v>
      </c>
    </row>
    <row r="285" spans="7:13" ht="15">
      <c r="G285" s="41"/>
      <c r="H285" s="29"/>
      <c r="I285" s="40"/>
      <c r="K285" s="2"/>
      <c r="L285" s="28">
        <f>IF(B285="","",COUNTIF($D$3:D285,D285)-IF(D285="M",COUNTIF($P$3:P285,"M"))-IF(D285="F",COUNTIF($P$3:P285,"F")))</f>
      </c>
      <c r="M285" s="2">
        <f t="shared" si="5"/>
        <v>0</v>
      </c>
    </row>
    <row r="286" spans="7:13" ht="15">
      <c r="G286" s="41"/>
      <c r="H286" s="29"/>
      <c r="I286" s="40"/>
      <c r="K286" s="2"/>
      <c r="L286" s="28">
        <f>IF(B286="","",COUNTIF($D$3:D286,D286)-IF(D286="M",COUNTIF($P$3:P286,"M"))-IF(D286="F",COUNTIF($P$3:P286,"F")))</f>
      </c>
      <c r="M286" s="2">
        <f t="shared" si="5"/>
        <v>0</v>
      </c>
    </row>
    <row r="287" spans="7:13" ht="15">
      <c r="G287" s="41"/>
      <c r="H287" s="29"/>
      <c r="I287" s="40"/>
      <c r="K287" s="2"/>
      <c r="L287" s="28">
        <f>IF(B287="","",COUNTIF($D$3:D287,D287)-IF(D287="M",COUNTIF($P$3:P287,"M"))-IF(D287="F",COUNTIF($P$3:P287,"F")))</f>
      </c>
      <c r="M287" s="2">
        <f t="shared" si="5"/>
        <v>0</v>
      </c>
    </row>
    <row r="288" spans="7:13" ht="15">
      <c r="G288" s="41"/>
      <c r="H288" s="29"/>
      <c r="I288" s="40"/>
      <c r="K288" s="2"/>
      <c r="L288" s="28">
        <f>IF(B288="","",COUNTIF($D$3:D288,D288)-IF(D288="M",COUNTIF($P$3:P288,"M"))-IF(D288="F",COUNTIF($P$3:P288,"F")))</f>
      </c>
      <c r="M288" s="2">
        <f t="shared" si="5"/>
        <v>0</v>
      </c>
    </row>
    <row r="289" spans="7:13" ht="15">
      <c r="G289" s="41"/>
      <c r="H289" s="29"/>
      <c r="I289" s="40"/>
      <c r="K289" s="2"/>
      <c r="L289" s="28">
        <f>IF(B289="","",COUNTIF($D$3:D289,D289)-IF(D289="M",COUNTIF($P$3:P289,"M"))-IF(D289="F",COUNTIF($P$3:P289,"F")))</f>
      </c>
      <c r="M289" s="2">
        <f t="shared" si="5"/>
        <v>0</v>
      </c>
    </row>
    <row r="290" spans="7:13" ht="15">
      <c r="G290" s="41"/>
      <c r="H290" s="29"/>
      <c r="I290" s="40"/>
      <c r="K290" s="2"/>
      <c r="L290" s="28">
        <f>IF(B290="","",COUNTIF($D$3:D290,D290)-IF(D290="M",COUNTIF($P$3:P290,"M"))-IF(D290="F",COUNTIF($P$3:P290,"F")))</f>
      </c>
      <c r="M290" s="2">
        <f t="shared" si="5"/>
        <v>0</v>
      </c>
    </row>
    <row r="291" spans="7:13" ht="15">
      <c r="G291" s="41"/>
      <c r="H291" s="29"/>
      <c r="I291" s="40"/>
      <c r="K291" s="2"/>
      <c r="L291" s="28">
        <f>IF(B291="","",COUNTIF($D$3:D291,D291)-IF(D291="M",COUNTIF($P$3:P291,"M"))-IF(D291="F",COUNTIF($P$3:P291,"F")))</f>
      </c>
      <c r="M291" s="2">
        <f t="shared" si="5"/>
        <v>0</v>
      </c>
    </row>
    <row r="292" spans="7:13" ht="15">
      <c r="G292" s="41"/>
      <c r="H292" s="29"/>
      <c r="I292" s="40"/>
      <c r="K292" s="2"/>
      <c r="L292" s="28">
        <f>IF(B292="","",COUNTIF($D$3:D292,D292)-IF(D292="M",COUNTIF($P$3:P292,"M"))-IF(D292="F",COUNTIF($P$3:P292,"F")))</f>
      </c>
      <c r="M292" s="2">
        <f t="shared" si="5"/>
        <v>0</v>
      </c>
    </row>
    <row r="293" spans="7:13" ht="15">
      <c r="G293" s="41"/>
      <c r="H293" s="29"/>
      <c r="I293" s="40"/>
      <c r="K293" s="2"/>
      <c r="L293" s="28">
        <f>IF(B293="","",COUNTIF($D$3:D293,D293)-IF(D293="M",COUNTIF($P$3:P293,"M"))-IF(D293="F",COUNTIF($P$3:P293,"F")))</f>
      </c>
      <c r="M293" s="2">
        <f t="shared" si="5"/>
        <v>0</v>
      </c>
    </row>
    <row r="294" spans="7:13" ht="15">
      <c r="G294" s="41"/>
      <c r="H294" s="29"/>
      <c r="I294" s="40"/>
      <c r="K294" s="2"/>
      <c r="L294" s="28">
        <f>IF(B294="","",COUNTIF($D$3:D294,D294)-IF(D294="M",COUNTIF($P$3:P294,"M"))-IF(D294="F",COUNTIF($P$3:P294,"F")))</f>
      </c>
      <c r="M294" s="2">
        <f t="shared" si="5"/>
        <v>0</v>
      </c>
    </row>
    <row r="295" spans="7:13" ht="15">
      <c r="G295" s="41"/>
      <c r="H295" s="29"/>
      <c r="I295" s="40"/>
      <c r="K295" s="2"/>
      <c r="L295" s="28">
        <f>IF(B295="","",COUNTIF($D$3:D295,D295)-IF(D295="M",COUNTIF($P$3:P295,"M"))-IF(D295="F",COUNTIF($P$3:P295,"F")))</f>
      </c>
      <c r="M295" s="2">
        <f t="shared" si="5"/>
        <v>0</v>
      </c>
    </row>
    <row r="296" spans="7:13" ht="15">
      <c r="G296" s="41"/>
      <c r="H296" s="29"/>
      <c r="I296" s="40"/>
      <c r="K296" s="2"/>
      <c r="L296" s="28">
        <f>IF(B296="","",COUNTIF($D$3:D296,D296)-IF(D296="M",COUNTIF($P$3:P296,"M"))-IF(D296="F",COUNTIF($P$3:P296,"F")))</f>
      </c>
      <c r="M296" s="2">
        <f t="shared" si="5"/>
        <v>0</v>
      </c>
    </row>
    <row r="297" spans="7:13" ht="15">
      <c r="G297" s="41"/>
      <c r="H297" s="29"/>
      <c r="I297" s="40"/>
      <c r="K297" s="2"/>
      <c r="L297" s="28">
        <f>IF(B297="","",COUNTIF($D$3:D297,D297)-IF(D297="M",COUNTIF($P$3:P297,"M"))-IF(D297="F",COUNTIF($P$3:P297,"F")))</f>
      </c>
      <c r="M297" s="2">
        <f t="shared" si="5"/>
        <v>0</v>
      </c>
    </row>
    <row r="298" spans="7:13" ht="15">
      <c r="G298" s="41"/>
      <c r="H298" s="29"/>
      <c r="I298" s="40"/>
      <c r="K298" s="2"/>
      <c r="L298" s="28">
        <f>IF(B298="","",COUNTIF($D$3:D298,D298)-IF(D298="M",COUNTIF($P$3:P298,"M"))-IF(D298="F",COUNTIF($P$3:P298,"F")))</f>
      </c>
      <c r="M298" s="2">
        <f t="shared" si="5"/>
        <v>0</v>
      </c>
    </row>
    <row r="299" spans="7:13" ht="15">
      <c r="G299" s="41"/>
      <c r="H299" s="29"/>
      <c r="I299" s="40"/>
      <c r="K299" s="2"/>
      <c r="L299" s="28">
        <f>IF(B299="","",COUNTIF($D$3:D299,D299)-IF(D299="M",COUNTIF($P$3:P299,"M"))-IF(D299="F",COUNTIF($P$3:P299,"F")))</f>
      </c>
      <c r="M299" s="2">
        <f t="shared" si="5"/>
        <v>0</v>
      </c>
    </row>
    <row r="300" spans="7:13" ht="15">
      <c r="G300" s="41"/>
      <c r="H300" s="29"/>
      <c r="I300" s="40"/>
      <c r="K300" s="2"/>
      <c r="L300" s="28">
        <f>IF(B300="","",COUNTIF($D$3:D300,D300)-IF(D300="M",COUNTIF($P$3:P300,"M"))-IF(D300="F",COUNTIF($P$3:P300,"F")))</f>
      </c>
      <c r="M300" s="2">
        <f t="shared" si="5"/>
        <v>0</v>
      </c>
    </row>
    <row r="301" spans="7:13" ht="15">
      <c r="G301" s="41"/>
      <c r="H301" s="29"/>
      <c r="I301" s="40"/>
      <c r="K301" s="2"/>
      <c r="L301" s="28">
        <f>IF(B301="","",COUNTIF($D$3:D301,D301)-IF(D301="M",COUNTIF($P$3:P301,"M"))-IF(D301="F",COUNTIF($P$3:P301,"F")))</f>
      </c>
      <c r="M301" s="2">
        <f t="shared" si="5"/>
        <v>0</v>
      </c>
    </row>
    <row r="302" spans="7:13" ht="15">
      <c r="G302" s="41"/>
      <c r="H302" s="29"/>
      <c r="I302" s="40"/>
      <c r="K302" s="2"/>
      <c r="L302" s="28">
        <f>IF(B302="","",COUNTIF($D$3:D302,D302)-IF(D302="M",COUNTIF($P$3:P302,"M"))-IF(D302="F",COUNTIF($P$3:P302,"F")))</f>
      </c>
      <c r="M302" s="2">
        <f t="shared" si="5"/>
        <v>0</v>
      </c>
    </row>
    <row r="303" spans="7:13" ht="15">
      <c r="G303" s="41"/>
      <c r="H303" s="29"/>
      <c r="I303" s="40"/>
      <c r="K303" s="2"/>
      <c r="L303" s="28">
        <f>IF(B303="","",COUNTIF($D$3:D303,D303)-IF(D303="M",COUNTIF($P$3:P303,"M"))-IF(D303="F",COUNTIF($P$3:P303,"F")))</f>
      </c>
      <c r="M303" s="2">
        <f t="shared" si="5"/>
        <v>0</v>
      </c>
    </row>
    <row r="304" spans="7:13" ht="15">
      <c r="G304" s="41"/>
      <c r="H304" s="29"/>
      <c r="I304" s="40"/>
      <c r="K304" s="2"/>
      <c r="L304" s="28">
        <f>IF(B304="","",COUNTIF($D$3:D304,D304)-IF(D304="M",COUNTIF($P$3:P304,"M"))-IF(D304="F",COUNTIF($P$3:P304,"F")))</f>
      </c>
      <c r="M304" s="2">
        <f t="shared" si="5"/>
        <v>0</v>
      </c>
    </row>
    <row r="305" spans="7:13" ht="15">
      <c r="G305" s="41"/>
      <c r="H305" s="29"/>
      <c r="I305" s="40"/>
      <c r="K305" s="2"/>
      <c r="L305" s="28">
        <f>IF(B305="","",COUNTIF($D$3:D305,D305)-IF(D305="M",COUNTIF($P$3:P305,"M"))-IF(D305="F",COUNTIF($P$3:P305,"F")))</f>
      </c>
      <c r="M305" s="2">
        <f t="shared" si="5"/>
        <v>0</v>
      </c>
    </row>
    <row r="306" spans="7:13" ht="15">
      <c r="G306" s="41"/>
      <c r="H306" s="29"/>
      <c r="I306" s="40"/>
      <c r="K306" s="2"/>
      <c r="L306" s="28">
        <f>IF(B306="","",COUNTIF($D$3:D306,D306)-IF(D306="M",COUNTIF($P$3:P306,"M"))-IF(D306="F",COUNTIF($P$3:P306,"F")))</f>
      </c>
      <c r="M306" s="2">
        <f t="shared" si="5"/>
        <v>0</v>
      </c>
    </row>
    <row r="307" spans="7:13" ht="15">
      <c r="G307" s="41"/>
      <c r="H307" s="29"/>
      <c r="I307" s="40"/>
      <c r="K307" s="2"/>
      <c r="L307" s="28">
        <f>IF(B307="","",COUNTIF($D$3:D307,D307)-IF(D307="M",COUNTIF($P$3:P307,"M"))-IF(D307="F",COUNTIF($P$3:P307,"F")))</f>
      </c>
      <c r="M307" s="2">
        <f t="shared" si="5"/>
        <v>0</v>
      </c>
    </row>
    <row r="308" spans="7:13" ht="15">
      <c r="G308" s="41"/>
      <c r="H308" s="29"/>
      <c r="I308" s="40"/>
      <c r="K308" s="2"/>
      <c r="L308" s="28">
        <f>IF(B308="","",COUNTIF($D$3:D308,D308)-IF(D308="M",COUNTIF($P$3:P308,"M"))-IF(D308="F",COUNTIF($P$3:P308,"F")))</f>
      </c>
      <c r="M308" s="2">
        <f t="shared" si="5"/>
        <v>0</v>
      </c>
    </row>
    <row r="309" spans="7:13" ht="15">
      <c r="G309" s="41"/>
      <c r="H309" s="29"/>
      <c r="I309" s="40"/>
      <c r="K309" s="2"/>
      <c r="L309" s="28">
        <f>IF(B309="","",COUNTIF($D$3:D309,D309)-IF(D309="M",COUNTIF($P$3:P309,"M"))-IF(D309="F",COUNTIF($P$3:P309,"F")))</f>
      </c>
      <c r="M309" s="2">
        <f t="shared" si="5"/>
        <v>0</v>
      </c>
    </row>
    <row r="310" spans="7:13" ht="15">
      <c r="G310" s="41"/>
      <c r="H310" s="29"/>
      <c r="I310" s="40"/>
      <c r="K310" s="2"/>
      <c r="L310" s="28">
        <f>IF(B310="","",COUNTIF($D$3:D310,D310)-IF(D310="M",COUNTIF($P$3:P310,"M"))-IF(D310="F",COUNTIF($P$3:P310,"F")))</f>
      </c>
      <c r="M310" s="2">
        <f t="shared" si="5"/>
        <v>0</v>
      </c>
    </row>
    <row r="311" spans="7:13" ht="15">
      <c r="G311" s="41"/>
      <c r="H311" s="29"/>
      <c r="I311" s="40"/>
      <c r="K311" s="2"/>
      <c r="L311" s="28">
        <f>IF(B311="","",COUNTIF($D$3:D311,D311)-IF(D311="M",COUNTIF($P$3:P311,"M"))-IF(D311="F",COUNTIF($P$3:P311,"F")))</f>
      </c>
      <c r="M311" s="2">
        <f t="shared" si="5"/>
        <v>0</v>
      </c>
    </row>
    <row r="312" spans="7:13" ht="15">
      <c r="G312" s="41"/>
      <c r="H312" s="29"/>
      <c r="I312" s="40"/>
      <c r="K312" s="2"/>
      <c r="L312" s="28">
        <f>IF(B312="","",COUNTIF($D$3:D312,D312)-IF(D312="M",COUNTIF($P$3:P312,"M"))-IF(D312="F",COUNTIF($P$3:P312,"F")))</f>
      </c>
      <c r="M312" s="2">
        <f t="shared" si="5"/>
        <v>0</v>
      </c>
    </row>
    <row r="313" spans="7:13" ht="15">
      <c r="G313" s="41"/>
      <c r="H313" s="29"/>
      <c r="I313" s="40"/>
      <c r="K313" s="2"/>
      <c r="L313" s="28">
        <f>IF(B313="","",COUNTIF($D$3:D313,D313)-IF(D313="M",COUNTIF($P$3:P313,"M"))-IF(D313="F",COUNTIF($P$3:P313,"F")))</f>
      </c>
      <c r="M313" s="2">
        <f t="shared" si="5"/>
        <v>0</v>
      </c>
    </row>
    <row r="314" spans="7:13" ht="15">
      <c r="G314" s="41"/>
      <c r="H314" s="29"/>
      <c r="I314" s="40"/>
      <c r="K314" s="2"/>
      <c r="L314" s="28">
        <f>IF(B314="","",COUNTIF($D$3:D314,D314)-IF(D314="M",COUNTIF($P$3:P314,"M"))-IF(D314="F",COUNTIF($P$3:P314,"F")))</f>
      </c>
      <c r="M314" s="2">
        <f t="shared" si="5"/>
        <v>0</v>
      </c>
    </row>
    <row r="315" spans="7:13" ht="15">
      <c r="G315" s="41"/>
      <c r="H315" s="29"/>
      <c r="I315" s="40"/>
      <c r="K315" s="2"/>
      <c r="L315" s="28">
        <f>IF(B315="","",COUNTIF($D$3:D315,D315)-IF(D315="M",COUNTIF($P$3:P315,"M"))-IF(D315="F",COUNTIF($P$3:P315,"F")))</f>
      </c>
      <c r="M315" s="2">
        <f t="shared" si="5"/>
        <v>0</v>
      </c>
    </row>
    <row r="316" spans="7:13" ht="15">
      <c r="G316" s="41"/>
      <c r="H316" s="29"/>
      <c r="I316" s="40"/>
      <c r="K316" s="2"/>
      <c r="L316" s="28">
        <f>IF(B316="","",COUNTIF($D$3:D316,D316)-IF(D316="M",COUNTIF($P$3:P316,"M"))-IF(D316="F",COUNTIF($P$3:P316,"F")))</f>
      </c>
      <c r="M316" s="2">
        <f t="shared" si="5"/>
        <v>0</v>
      </c>
    </row>
    <row r="317" spans="7:13" ht="15">
      <c r="G317" s="41"/>
      <c r="H317" s="29"/>
      <c r="I317" s="40"/>
      <c r="K317" s="2"/>
      <c r="L317" s="28">
        <f>IF(B317="","",COUNTIF($D$3:D317,D317)-IF(D317="M",COUNTIF($P$3:P317,"M"))-IF(D317="F",COUNTIF($P$3:P317,"F")))</f>
      </c>
      <c r="M317" s="2">
        <f t="shared" si="5"/>
        <v>0</v>
      </c>
    </row>
    <row r="318" spans="7:13" ht="15">
      <c r="G318" s="41"/>
      <c r="H318" s="29"/>
      <c r="I318" s="40"/>
      <c r="K318" s="2"/>
      <c r="L318" s="28">
        <f>IF(B318="","",COUNTIF($D$3:D318,D318)-IF(D318="M",COUNTIF($P$3:P318,"M"))-IF(D318="F",COUNTIF($P$3:P318,"F")))</f>
      </c>
      <c r="M318" s="2">
        <f t="shared" si="5"/>
        <v>0</v>
      </c>
    </row>
    <row r="319" spans="7:13" ht="15">
      <c r="G319" s="41"/>
      <c r="H319" s="29"/>
      <c r="I319" s="40"/>
      <c r="K319" s="2"/>
      <c r="L319" s="28">
        <f>IF(B319="","",COUNTIF($D$3:D319,D319)-IF(D319="M",COUNTIF($P$3:P319,"M"))-IF(D319="F",COUNTIF($P$3:P319,"F")))</f>
      </c>
      <c r="M319" s="2">
        <f t="shared" si="5"/>
        <v>0</v>
      </c>
    </row>
    <row r="320" spans="7:13" ht="15">
      <c r="G320" s="41"/>
      <c r="H320" s="29"/>
      <c r="I320" s="40"/>
      <c r="K320" s="2"/>
      <c r="L320" s="28">
        <f>IF(B320="","",COUNTIF($D$3:D320,D320)-IF(D320="M",COUNTIF($P$3:P320,"M"))-IF(D320="F",COUNTIF($P$3:P320,"F")))</f>
      </c>
      <c r="M320" s="2">
        <f t="shared" si="5"/>
        <v>0</v>
      </c>
    </row>
    <row r="321" spans="7:13" ht="15">
      <c r="G321" s="41"/>
      <c r="H321" s="29"/>
      <c r="I321" s="40"/>
      <c r="K321" s="2"/>
      <c r="L321" s="28">
        <f>IF(B321="","",COUNTIF($D$3:D321,D321)-IF(D321="M",COUNTIF($P$3:P321,"M"))-IF(D321="F",COUNTIF($P$3:P321,"F")))</f>
      </c>
      <c r="M321" s="2">
        <f t="shared" si="5"/>
        <v>0</v>
      </c>
    </row>
    <row r="322" spans="7:13" ht="15">
      <c r="G322" s="41"/>
      <c r="H322" s="29"/>
      <c r="I322" s="40"/>
      <c r="K322" s="2"/>
      <c r="L322" s="28">
        <f>IF(B322="","",COUNTIF($D$3:D322,D322)-IF(D322="M",COUNTIF($P$3:P322,"M"))-IF(D322="F",COUNTIF($P$3:P322,"F")))</f>
      </c>
      <c r="M322" s="2">
        <f t="shared" si="5"/>
        <v>0</v>
      </c>
    </row>
    <row r="323" spans="7:13" ht="15">
      <c r="G323" s="41"/>
      <c r="H323" s="29"/>
      <c r="I323" s="40"/>
      <c r="K323" s="2"/>
      <c r="L323" s="28">
        <f>IF(B323="","",COUNTIF($D$3:D323,D323)-IF(D323="M",COUNTIF($P$3:P323,"M"))-IF(D323="F",COUNTIF($P$3:P323,"F")))</f>
      </c>
      <c r="M323" s="2">
        <f t="shared" si="5"/>
        <v>0</v>
      </c>
    </row>
    <row r="324" spans="7:13" ht="15">
      <c r="G324" s="41"/>
      <c r="H324" s="29"/>
      <c r="I324" s="40"/>
      <c r="K324" s="2"/>
      <c r="L324" s="28">
        <f>IF(B324="","",COUNTIF($D$3:D324,D324)-IF(D324="M",COUNTIF($P$3:P324,"M"))-IF(D324="F",COUNTIF($P$3:P324,"F")))</f>
      </c>
      <c r="M324" s="2">
        <f t="shared" si="5"/>
        <v>0</v>
      </c>
    </row>
    <row r="325" spans="7:13" ht="15">
      <c r="G325" s="41"/>
      <c r="H325" s="29"/>
      <c r="I325" s="40"/>
      <c r="K325" s="2"/>
      <c r="L325" s="28">
        <f>IF(B325="","",COUNTIF($D$3:D325,D325)-IF(D325="M",COUNTIF($P$3:P325,"M"))-IF(D325="F",COUNTIF($P$3:P325,"F")))</f>
      </c>
      <c r="M325" s="2">
        <f t="shared" si="5"/>
        <v>0</v>
      </c>
    </row>
    <row r="326" spans="7:13" ht="15">
      <c r="G326" s="41"/>
      <c r="H326" s="29"/>
      <c r="I326" s="40"/>
      <c r="K326" s="2"/>
      <c r="L326" s="28">
        <f>IF(B326="","",COUNTIF($D$3:D326,D326)-IF(D326="M",COUNTIF($P$3:P326,"M"))-IF(D326="F",COUNTIF($P$3:P326,"F")))</f>
      </c>
      <c r="M326" s="2">
        <f aca="true" t="shared" si="6" ref="M326:M389">A326</f>
        <v>0</v>
      </c>
    </row>
    <row r="327" spans="7:13" ht="15">
      <c r="G327" s="41"/>
      <c r="H327" s="29"/>
      <c r="I327" s="40"/>
      <c r="K327" s="2"/>
      <c r="L327" s="28">
        <f>IF(B327="","",COUNTIF($D$3:D327,D327)-IF(D327="M",COUNTIF($P$3:P327,"M"))-IF(D327="F",COUNTIF($P$3:P327,"F")))</f>
      </c>
      <c r="M327" s="2">
        <f t="shared" si="6"/>
        <v>0</v>
      </c>
    </row>
    <row r="328" spans="7:13" ht="15">
      <c r="G328" s="41"/>
      <c r="H328" s="29"/>
      <c r="I328" s="40"/>
      <c r="K328" s="2"/>
      <c r="L328" s="28">
        <f>IF(B328="","",COUNTIF($D$3:D328,D328)-IF(D328="M",COUNTIF($P$3:P328,"M"))-IF(D328="F",COUNTIF($P$3:P328,"F")))</f>
      </c>
      <c r="M328" s="2">
        <f t="shared" si="6"/>
        <v>0</v>
      </c>
    </row>
    <row r="329" spans="7:13" ht="15">
      <c r="G329" s="41"/>
      <c r="H329" s="29"/>
      <c r="I329" s="40"/>
      <c r="K329" s="2"/>
      <c r="L329" s="28">
        <f>IF(B329="","",COUNTIF($D$3:D329,D329)-IF(D329="M",COUNTIF($P$3:P329,"M"))-IF(D329="F",COUNTIF($P$3:P329,"F")))</f>
      </c>
      <c r="M329" s="2">
        <f t="shared" si="6"/>
        <v>0</v>
      </c>
    </row>
    <row r="330" spans="7:13" ht="15">
      <c r="G330" s="41"/>
      <c r="H330" s="29"/>
      <c r="I330" s="40"/>
      <c r="K330" s="2"/>
      <c r="L330" s="28">
        <f>IF(B330="","",COUNTIF($D$3:D330,D330)-IF(D330="M",COUNTIF($P$3:P330,"M"))-IF(D330="F",COUNTIF($P$3:P330,"F")))</f>
      </c>
      <c r="M330" s="2">
        <f t="shared" si="6"/>
        <v>0</v>
      </c>
    </row>
    <row r="331" spans="7:13" ht="15">
      <c r="G331" s="41"/>
      <c r="H331" s="29"/>
      <c r="I331" s="40"/>
      <c r="K331" s="2"/>
      <c r="L331" s="28">
        <f>IF(B331="","",COUNTIF($D$3:D331,D331)-IF(D331="M",COUNTIF($P$3:P331,"M"))-IF(D331="F",COUNTIF($P$3:P331,"F")))</f>
      </c>
      <c r="M331" s="2">
        <f t="shared" si="6"/>
        <v>0</v>
      </c>
    </row>
    <row r="332" spans="7:13" ht="15">
      <c r="G332" s="41"/>
      <c r="H332" s="29"/>
      <c r="I332" s="40"/>
      <c r="K332" s="2"/>
      <c r="L332" s="28">
        <f>IF(B332="","",COUNTIF($D$3:D332,D332)-IF(D332="M",COUNTIF($P$3:P332,"M"))-IF(D332="F",COUNTIF($P$3:P332,"F")))</f>
      </c>
      <c r="M332" s="2">
        <f t="shared" si="6"/>
        <v>0</v>
      </c>
    </row>
    <row r="333" spans="7:13" ht="15">
      <c r="G333" s="41"/>
      <c r="H333" s="29"/>
      <c r="I333" s="40"/>
      <c r="K333" s="2"/>
      <c r="L333" s="28">
        <f>IF(B333="","",COUNTIF($D$3:D333,D333)-IF(D333="M",COUNTIF($P$3:P333,"M"))-IF(D333="F",COUNTIF($P$3:P333,"F")))</f>
      </c>
      <c r="M333" s="2">
        <f t="shared" si="6"/>
        <v>0</v>
      </c>
    </row>
    <row r="334" spans="7:13" ht="15">
      <c r="G334" s="41"/>
      <c r="H334" s="29"/>
      <c r="I334" s="40"/>
      <c r="K334" s="2"/>
      <c r="L334" s="28">
        <f>IF(B334="","",COUNTIF($D$3:D334,D334)-IF(D334="M",COUNTIF($P$3:P334,"M"))-IF(D334="F",COUNTIF($P$3:P334,"F")))</f>
      </c>
      <c r="M334" s="2">
        <f t="shared" si="6"/>
        <v>0</v>
      </c>
    </row>
    <row r="335" spans="7:13" ht="15">
      <c r="G335" s="41"/>
      <c r="H335" s="29"/>
      <c r="I335" s="40"/>
      <c r="K335" s="2"/>
      <c r="L335" s="28">
        <f>IF(B335="","",COUNTIF($D$3:D335,D335)-IF(D335="M",COUNTIF($P$3:P335,"M"))-IF(D335="F",COUNTIF($P$3:P335,"F")))</f>
      </c>
      <c r="M335" s="2">
        <f t="shared" si="6"/>
        <v>0</v>
      </c>
    </row>
    <row r="336" spans="7:13" ht="15">
      <c r="G336" s="41"/>
      <c r="H336" s="29"/>
      <c r="I336" s="40"/>
      <c r="K336" s="2"/>
      <c r="L336" s="28">
        <f>IF(B336="","",COUNTIF($D$3:D336,D336)-IF(D336="M",COUNTIF($P$3:P336,"M"))-IF(D336="F",COUNTIF($P$3:P336,"F")))</f>
      </c>
      <c r="M336" s="2">
        <f t="shared" si="6"/>
        <v>0</v>
      </c>
    </row>
    <row r="337" spans="7:13" ht="15">
      <c r="G337" s="41"/>
      <c r="H337" s="29"/>
      <c r="I337" s="40"/>
      <c r="K337" s="2"/>
      <c r="L337" s="28">
        <f>IF(B337="","",COUNTIF($D$3:D337,D337)-IF(D337="M",COUNTIF($P$3:P337,"M"))-IF(D337="F",COUNTIF($P$3:P337,"F")))</f>
      </c>
      <c r="M337" s="2">
        <f t="shared" si="6"/>
        <v>0</v>
      </c>
    </row>
    <row r="338" spans="7:13" ht="15">
      <c r="G338" s="41"/>
      <c r="H338" s="29"/>
      <c r="I338" s="40"/>
      <c r="K338" s="2"/>
      <c r="L338" s="28">
        <f>IF(B338="","",COUNTIF($D$3:D338,D338)-IF(D338="M",COUNTIF($P$3:P338,"M"))-IF(D338="F",COUNTIF($P$3:P338,"F")))</f>
      </c>
      <c r="M338" s="2">
        <f t="shared" si="6"/>
        <v>0</v>
      </c>
    </row>
    <row r="339" spans="7:13" ht="15">
      <c r="G339" s="41"/>
      <c r="H339" s="29"/>
      <c r="I339" s="40"/>
      <c r="K339" s="2"/>
      <c r="L339" s="28">
        <f>IF(B339="","",COUNTIF($D$3:D339,D339)-IF(D339="M",COUNTIF($P$3:P339,"M"))-IF(D339="F",COUNTIF($P$3:P339,"F")))</f>
      </c>
      <c r="M339" s="2">
        <f t="shared" si="6"/>
        <v>0</v>
      </c>
    </row>
    <row r="340" spans="7:13" ht="15">
      <c r="G340" s="41"/>
      <c r="H340" s="29"/>
      <c r="I340" s="40"/>
      <c r="K340" s="2"/>
      <c r="L340" s="28">
        <f>IF(B340="","",COUNTIF($D$3:D340,D340)-IF(D340="M",COUNTIF($P$3:P340,"M"))-IF(D340="F",COUNTIF($P$3:P340,"F")))</f>
      </c>
      <c r="M340" s="2">
        <f t="shared" si="6"/>
        <v>0</v>
      </c>
    </row>
    <row r="341" spans="7:13" ht="15">
      <c r="G341" s="41"/>
      <c r="H341" s="29"/>
      <c r="I341" s="40"/>
      <c r="K341" s="2"/>
      <c r="L341" s="28">
        <f>IF(B341="","",COUNTIF($D$3:D341,D341)-IF(D341="M",COUNTIF($P$3:P341,"M"))-IF(D341="F",COUNTIF($P$3:P341,"F")))</f>
      </c>
      <c r="M341" s="2">
        <f t="shared" si="6"/>
        <v>0</v>
      </c>
    </row>
    <row r="342" spans="7:13" ht="15">
      <c r="G342" s="41"/>
      <c r="H342" s="29"/>
      <c r="I342" s="40"/>
      <c r="K342" s="2"/>
      <c r="L342" s="28">
        <f>IF(B342="","",COUNTIF($D$3:D342,D342)-IF(D342="M",COUNTIF($P$3:P342,"M"))-IF(D342="F",COUNTIF($P$3:P342,"F")))</f>
      </c>
      <c r="M342" s="2">
        <f t="shared" si="6"/>
        <v>0</v>
      </c>
    </row>
    <row r="343" spans="7:13" ht="15">
      <c r="G343" s="41"/>
      <c r="H343" s="29"/>
      <c r="I343" s="40"/>
      <c r="K343" s="2"/>
      <c r="L343" s="28">
        <f>IF(B343="","",COUNTIF($D$3:D343,D343)-IF(D343="M",COUNTIF($P$3:P343,"M"))-IF(D343="F",COUNTIF($P$3:P343,"F")))</f>
      </c>
      <c r="M343" s="2">
        <f t="shared" si="6"/>
        <v>0</v>
      </c>
    </row>
    <row r="344" spans="7:13" ht="15">
      <c r="G344" s="41"/>
      <c r="H344" s="29"/>
      <c r="I344" s="40"/>
      <c r="K344" s="2"/>
      <c r="L344" s="28">
        <f>IF(B344="","",COUNTIF($D$3:D344,D344)-IF(D344="M",COUNTIF($P$3:P344,"M"))-IF(D344="F",COUNTIF($P$3:P344,"F")))</f>
      </c>
      <c r="M344" s="2">
        <f t="shared" si="6"/>
        <v>0</v>
      </c>
    </row>
    <row r="345" spans="7:13" ht="15">
      <c r="G345" s="41"/>
      <c r="H345" s="29"/>
      <c r="I345" s="40"/>
      <c r="K345" s="2"/>
      <c r="L345" s="28">
        <f>IF(B345="","",COUNTIF($D$3:D345,D345)-IF(D345="M",COUNTIF($P$3:P345,"M"))-IF(D345="F",COUNTIF($P$3:P345,"F")))</f>
      </c>
      <c r="M345" s="2">
        <f t="shared" si="6"/>
        <v>0</v>
      </c>
    </row>
    <row r="346" spans="7:13" ht="15">
      <c r="G346" s="41"/>
      <c r="H346" s="29"/>
      <c r="I346" s="40"/>
      <c r="K346" s="2"/>
      <c r="L346" s="28">
        <f>IF(B346="","",COUNTIF($D$3:D346,D346)-IF(D346="M",COUNTIF($P$3:P346,"M"))-IF(D346="F",COUNTIF($P$3:P346,"F")))</f>
      </c>
      <c r="M346" s="2">
        <f t="shared" si="6"/>
        <v>0</v>
      </c>
    </row>
    <row r="347" spans="7:13" ht="15">
      <c r="G347" s="41"/>
      <c r="H347" s="29"/>
      <c r="I347" s="40"/>
      <c r="K347" s="2"/>
      <c r="L347" s="28">
        <f>IF(B347="","",COUNTIF($D$3:D347,D347)-IF(D347="M",COUNTIF($P$3:P347,"M"))-IF(D347="F",COUNTIF($P$3:P347,"F")))</f>
      </c>
      <c r="M347" s="2">
        <f t="shared" si="6"/>
        <v>0</v>
      </c>
    </row>
    <row r="348" spans="7:13" ht="15">
      <c r="G348" s="41"/>
      <c r="H348" s="29"/>
      <c r="I348" s="40"/>
      <c r="K348" s="2"/>
      <c r="L348" s="28">
        <f>IF(B348="","",COUNTIF($D$3:D348,D348)-IF(D348="M",COUNTIF($P$3:P348,"M"))-IF(D348="F",COUNTIF($P$3:P348,"F")))</f>
      </c>
      <c r="M348" s="2">
        <f t="shared" si="6"/>
        <v>0</v>
      </c>
    </row>
    <row r="349" spans="7:13" ht="15">
      <c r="G349" s="41"/>
      <c r="H349" s="29"/>
      <c r="I349" s="40"/>
      <c r="K349" s="2"/>
      <c r="L349" s="28">
        <f>IF(B349="","",COUNTIF($D$3:D349,D349)-IF(D349="M",COUNTIF($P$3:P349,"M"))-IF(D349="F",COUNTIF($P$3:P349,"F")))</f>
      </c>
      <c r="M349" s="2">
        <f t="shared" si="6"/>
        <v>0</v>
      </c>
    </row>
    <row r="350" spans="7:13" ht="15">
      <c r="G350" s="41"/>
      <c r="H350" s="29"/>
      <c r="I350" s="40"/>
      <c r="K350" s="2"/>
      <c r="L350" s="28">
        <f>IF(B350="","",COUNTIF($D$3:D350,D350)-IF(D350="M",COUNTIF($P$3:P350,"M"))-IF(D350="F",COUNTIF($P$3:P350,"F")))</f>
      </c>
      <c r="M350" s="2">
        <f t="shared" si="6"/>
        <v>0</v>
      </c>
    </row>
    <row r="351" spans="7:13" ht="15">
      <c r="G351" s="41"/>
      <c r="H351" s="29"/>
      <c r="I351" s="40"/>
      <c r="K351" s="2"/>
      <c r="L351" s="28">
        <f>IF(B351="","",COUNTIF($D$3:D351,D351)-IF(D351="M",COUNTIF($P$3:P351,"M"))-IF(D351="F",COUNTIF($P$3:P351,"F")))</f>
      </c>
      <c r="M351" s="2">
        <f t="shared" si="6"/>
        <v>0</v>
      </c>
    </row>
    <row r="352" spans="7:13" ht="15">
      <c r="G352" s="41"/>
      <c r="H352" s="29"/>
      <c r="I352" s="40"/>
      <c r="K352" s="2"/>
      <c r="L352" s="28">
        <f>IF(B352="","",COUNTIF($D$3:D352,D352)-IF(D352="M",COUNTIF($P$3:P352,"M"))-IF(D352="F",COUNTIF($P$3:P352,"F")))</f>
      </c>
      <c r="M352" s="2">
        <f t="shared" si="6"/>
        <v>0</v>
      </c>
    </row>
    <row r="353" spans="7:13" ht="15">
      <c r="G353" s="41"/>
      <c r="H353" s="29"/>
      <c r="I353" s="40"/>
      <c r="K353" s="2"/>
      <c r="L353" s="28">
        <f>IF(B353="","",COUNTIF($D$3:D353,D353)-IF(D353="M",COUNTIF($P$3:P353,"M"))-IF(D353="F",COUNTIF($P$3:P353,"F")))</f>
      </c>
      <c r="M353" s="2">
        <f t="shared" si="6"/>
        <v>0</v>
      </c>
    </row>
    <row r="354" spans="7:13" ht="15">
      <c r="G354" s="41"/>
      <c r="H354" s="29"/>
      <c r="I354" s="40"/>
      <c r="K354" s="2"/>
      <c r="L354" s="28">
        <f>IF(B354="","",COUNTIF($D$3:D354,D354)-IF(D354="M",COUNTIF($P$3:P354,"M"))-IF(D354="F",COUNTIF($P$3:P354,"F")))</f>
      </c>
      <c r="M354" s="2">
        <f t="shared" si="6"/>
        <v>0</v>
      </c>
    </row>
    <row r="355" spans="7:13" ht="15">
      <c r="G355" s="41"/>
      <c r="H355" s="29"/>
      <c r="I355" s="40"/>
      <c r="K355" s="2"/>
      <c r="L355" s="28">
        <f>IF(B355="","",COUNTIF($D$3:D355,D355)-IF(D355="M",COUNTIF($P$3:P355,"M"))-IF(D355="F",COUNTIF($P$3:P355,"F")))</f>
      </c>
      <c r="M355" s="2">
        <f t="shared" si="6"/>
        <v>0</v>
      </c>
    </row>
    <row r="356" spans="7:13" ht="15">
      <c r="G356" s="41"/>
      <c r="H356" s="29"/>
      <c r="I356" s="40"/>
      <c r="K356" s="2"/>
      <c r="L356" s="28">
        <f>IF(B356="","",COUNTIF($D$3:D356,D356)-IF(D356="M",COUNTIF($P$3:P356,"M"))-IF(D356="F",COUNTIF($P$3:P356,"F")))</f>
      </c>
      <c r="M356" s="2">
        <f t="shared" si="6"/>
        <v>0</v>
      </c>
    </row>
    <row r="357" spans="7:13" ht="15">
      <c r="G357" s="41"/>
      <c r="H357" s="29"/>
      <c r="I357" s="40"/>
      <c r="K357" s="2"/>
      <c r="L357" s="28">
        <f>IF(B357="","",COUNTIF($D$3:D357,D357)-IF(D357="M",COUNTIF($P$3:P357,"M"))-IF(D357="F",COUNTIF($P$3:P357,"F")))</f>
      </c>
      <c r="M357" s="2">
        <f t="shared" si="6"/>
        <v>0</v>
      </c>
    </row>
    <row r="358" spans="7:13" ht="15">
      <c r="G358" s="41"/>
      <c r="H358" s="29"/>
      <c r="I358" s="40"/>
      <c r="K358" s="2"/>
      <c r="L358" s="28">
        <f>IF(B358="","",COUNTIF($D$3:D358,D358)-IF(D358="M",COUNTIF($P$3:P358,"M"))-IF(D358="F",COUNTIF($P$3:P358,"F")))</f>
      </c>
      <c r="M358" s="2">
        <f t="shared" si="6"/>
        <v>0</v>
      </c>
    </row>
    <row r="359" spans="7:13" ht="15">
      <c r="G359" s="41"/>
      <c r="H359" s="29"/>
      <c r="I359" s="40"/>
      <c r="K359" s="2"/>
      <c r="L359" s="28">
        <f>IF(B359="","",COUNTIF($D$3:D359,D359)-IF(D359="M",COUNTIF($P$3:P359,"M"))-IF(D359="F",COUNTIF($P$3:P359,"F")))</f>
      </c>
      <c r="M359" s="2">
        <f t="shared" si="6"/>
        <v>0</v>
      </c>
    </row>
    <row r="360" spans="7:13" ht="15">
      <c r="G360" s="41"/>
      <c r="H360" s="29"/>
      <c r="I360" s="40"/>
      <c r="K360" s="2"/>
      <c r="L360" s="28">
        <f>IF(B360="","",COUNTIF($D$3:D360,D360)-IF(D360="M",COUNTIF($P$3:P360,"M"))-IF(D360="F",COUNTIF($P$3:P360,"F")))</f>
      </c>
      <c r="M360" s="2">
        <f t="shared" si="6"/>
        <v>0</v>
      </c>
    </row>
    <row r="361" spans="7:13" ht="15">
      <c r="G361" s="41"/>
      <c r="H361" s="29"/>
      <c r="I361" s="40"/>
      <c r="K361" s="2"/>
      <c r="L361" s="28">
        <f>IF(B361="","",COUNTIF($D$3:D361,D361)-IF(D361="M",COUNTIF($P$3:P361,"M"))-IF(D361="F",COUNTIF($P$3:P361,"F")))</f>
      </c>
      <c r="M361" s="2">
        <f t="shared" si="6"/>
        <v>0</v>
      </c>
    </row>
    <row r="362" spans="7:13" ht="15">
      <c r="G362" s="41"/>
      <c r="H362" s="29"/>
      <c r="I362" s="40"/>
      <c r="K362" s="2"/>
      <c r="L362" s="28">
        <f>IF(B362="","",COUNTIF($D$3:D362,D362)-IF(D362="M",COUNTIF($P$3:P362,"M"))-IF(D362="F",COUNTIF($P$3:P362,"F")))</f>
      </c>
      <c r="M362" s="2">
        <f t="shared" si="6"/>
        <v>0</v>
      </c>
    </row>
    <row r="363" spans="7:13" ht="15">
      <c r="G363" s="41"/>
      <c r="H363" s="29"/>
      <c r="I363" s="40"/>
      <c r="K363" s="2"/>
      <c r="L363" s="28">
        <f>IF(B363="","",COUNTIF($D$3:D363,D363)-IF(D363="M",COUNTIF($P$3:P363,"M"))-IF(D363="F",COUNTIF($P$3:P363,"F")))</f>
      </c>
      <c r="M363" s="2">
        <f t="shared" si="6"/>
        <v>0</v>
      </c>
    </row>
    <row r="364" spans="7:13" ht="15">
      <c r="G364" s="41"/>
      <c r="H364" s="29"/>
      <c r="I364" s="40"/>
      <c r="K364" s="2"/>
      <c r="L364" s="28">
        <f>IF(B364="","",COUNTIF($D$3:D364,D364)-IF(D364="M",COUNTIF($P$3:P364,"M"))-IF(D364="F",COUNTIF($P$3:P364,"F")))</f>
      </c>
      <c r="M364" s="2">
        <f t="shared" si="6"/>
        <v>0</v>
      </c>
    </row>
    <row r="365" spans="7:13" ht="15">
      <c r="G365" s="41"/>
      <c r="H365" s="29"/>
      <c r="I365" s="40"/>
      <c r="K365" s="2"/>
      <c r="L365" s="28">
        <f>IF(B365="","",COUNTIF($D$3:D365,D365)-IF(D365="M",COUNTIF($P$3:P365,"M"))-IF(D365="F",COUNTIF($P$3:P365,"F")))</f>
      </c>
      <c r="M365" s="2">
        <f t="shared" si="6"/>
        <v>0</v>
      </c>
    </row>
    <row r="366" spans="7:13" ht="15">
      <c r="G366" s="41"/>
      <c r="H366" s="29"/>
      <c r="I366" s="40"/>
      <c r="K366" s="2"/>
      <c r="L366" s="28">
        <f>IF(B366="","",COUNTIF($D$3:D366,D366)-IF(D366="M",COUNTIF($P$3:P366,"M"))-IF(D366="F",COUNTIF($P$3:P366,"F")))</f>
      </c>
      <c r="M366" s="2">
        <f t="shared" si="6"/>
        <v>0</v>
      </c>
    </row>
    <row r="367" spans="7:13" ht="15">
      <c r="G367" s="41"/>
      <c r="H367" s="29"/>
      <c r="I367" s="40"/>
      <c r="K367" s="2"/>
      <c r="L367" s="28">
        <f>IF(B367="","",COUNTIF($D$3:D367,D367)-IF(D367="M",COUNTIF($P$3:P367,"M"))-IF(D367="F",COUNTIF($P$3:P367,"F")))</f>
      </c>
      <c r="M367" s="2">
        <f t="shared" si="6"/>
        <v>0</v>
      </c>
    </row>
    <row r="368" spans="7:13" ht="15">
      <c r="G368" s="41"/>
      <c r="H368" s="29"/>
      <c r="I368" s="40"/>
      <c r="K368" s="2"/>
      <c r="L368" s="28">
        <f>IF(B368="","",COUNTIF($D$3:D368,D368)-IF(D368="M",COUNTIF($P$3:P368,"M"))-IF(D368="F",COUNTIF($P$3:P368,"F")))</f>
      </c>
      <c r="M368" s="2">
        <f t="shared" si="6"/>
        <v>0</v>
      </c>
    </row>
    <row r="369" spans="7:13" ht="15">
      <c r="G369" s="41"/>
      <c r="H369" s="29"/>
      <c r="I369" s="40"/>
      <c r="K369" s="2"/>
      <c r="L369" s="28">
        <f>IF(B369="","",COUNTIF($D$3:D369,D369)-IF(D369="M",COUNTIF($P$3:P369,"M"))-IF(D369="F",COUNTIF($P$3:P369,"F")))</f>
      </c>
      <c r="M369" s="2">
        <f t="shared" si="6"/>
        <v>0</v>
      </c>
    </row>
    <row r="370" spans="7:13" ht="15">
      <c r="G370" s="41"/>
      <c r="H370" s="29"/>
      <c r="I370" s="40"/>
      <c r="K370" s="2"/>
      <c r="L370" s="28">
        <f>IF(B370="","",COUNTIF($D$3:D370,D370)-IF(D370="M",COUNTIF($P$3:P370,"M"))-IF(D370="F",COUNTIF($P$3:P370,"F")))</f>
      </c>
      <c r="M370" s="2">
        <f t="shared" si="6"/>
        <v>0</v>
      </c>
    </row>
    <row r="371" spans="7:13" ht="15">
      <c r="G371" s="41"/>
      <c r="H371" s="29"/>
      <c r="I371" s="40"/>
      <c r="K371" s="2"/>
      <c r="L371" s="28">
        <f>IF(B371="","",COUNTIF($D$3:D371,D371)-IF(D371="M",COUNTIF($P$3:P371,"M"))-IF(D371="F",COUNTIF($P$3:P371,"F")))</f>
      </c>
      <c r="M371" s="2">
        <f t="shared" si="6"/>
        <v>0</v>
      </c>
    </row>
    <row r="372" spans="7:13" ht="15">
      <c r="G372" s="41"/>
      <c r="H372" s="29"/>
      <c r="I372" s="40"/>
      <c r="K372" s="2"/>
      <c r="L372" s="28">
        <f>IF(B372="","",COUNTIF($D$3:D372,D372)-IF(D372="M",COUNTIF($P$3:P372,"M"))-IF(D372="F",COUNTIF($P$3:P372,"F")))</f>
      </c>
      <c r="M372" s="2">
        <f t="shared" si="6"/>
        <v>0</v>
      </c>
    </row>
    <row r="373" spans="7:13" ht="15">
      <c r="G373" s="41"/>
      <c r="H373" s="29"/>
      <c r="I373" s="40"/>
      <c r="K373" s="2"/>
      <c r="L373" s="28">
        <f>IF(B373="","",COUNTIF($D$3:D373,D373)-IF(D373="M",COUNTIF($P$3:P373,"M"))-IF(D373="F",COUNTIF($P$3:P373,"F")))</f>
      </c>
      <c r="M373" s="2">
        <f t="shared" si="6"/>
        <v>0</v>
      </c>
    </row>
    <row r="374" spans="7:13" ht="15">
      <c r="G374" s="41"/>
      <c r="H374" s="29"/>
      <c r="I374" s="40"/>
      <c r="K374" s="2"/>
      <c r="L374" s="28">
        <f>IF(B374="","",COUNTIF($D$3:D374,D374)-IF(D374="M",COUNTIF($P$3:P374,"M"))-IF(D374="F",COUNTIF($P$3:P374,"F")))</f>
      </c>
      <c r="M374" s="2">
        <f t="shared" si="6"/>
        <v>0</v>
      </c>
    </row>
    <row r="375" spans="7:13" ht="15">
      <c r="G375" s="41"/>
      <c r="H375" s="29"/>
      <c r="I375" s="40"/>
      <c r="K375" s="2"/>
      <c r="L375" s="28">
        <f>IF(B375="","",COUNTIF($D$3:D375,D375)-IF(D375="M",COUNTIF($P$3:P375,"M"))-IF(D375="F",COUNTIF($P$3:P375,"F")))</f>
      </c>
      <c r="M375" s="2">
        <f t="shared" si="6"/>
        <v>0</v>
      </c>
    </row>
    <row r="376" spans="7:13" ht="15">
      <c r="G376" s="41"/>
      <c r="H376" s="29"/>
      <c r="I376" s="40"/>
      <c r="K376" s="2"/>
      <c r="L376" s="28">
        <f>IF(B376="","",COUNTIF($D$3:D376,D376)-IF(D376="M",COUNTIF($P$3:P376,"M"))-IF(D376="F",COUNTIF($P$3:P376,"F")))</f>
      </c>
      <c r="M376" s="2">
        <f t="shared" si="6"/>
        <v>0</v>
      </c>
    </row>
    <row r="377" spans="7:13" ht="15">
      <c r="G377" s="41"/>
      <c r="H377" s="29"/>
      <c r="I377" s="40"/>
      <c r="K377" s="2"/>
      <c r="L377" s="28">
        <f>IF(B377="","",COUNTIF($D$3:D377,D377)-IF(D377="M",COUNTIF($P$3:P377,"M"))-IF(D377="F",COUNTIF($P$3:P377,"F")))</f>
      </c>
      <c r="M377" s="2">
        <f t="shared" si="6"/>
        <v>0</v>
      </c>
    </row>
    <row r="378" spans="7:13" ht="15">
      <c r="G378" s="41"/>
      <c r="H378" s="29"/>
      <c r="I378" s="40"/>
      <c r="K378" s="2"/>
      <c r="L378" s="28">
        <f>IF(B378="","",COUNTIF($D$3:D378,D378)-IF(D378="M",COUNTIF($P$3:P378,"M"))-IF(D378="F",COUNTIF($P$3:P378,"F")))</f>
      </c>
      <c r="M378" s="2">
        <f t="shared" si="6"/>
        <v>0</v>
      </c>
    </row>
    <row r="379" spans="7:13" ht="15">
      <c r="G379" s="41"/>
      <c r="H379" s="29"/>
      <c r="I379" s="40"/>
      <c r="K379" s="2"/>
      <c r="L379" s="28">
        <f>IF(B379="","",COUNTIF($D$3:D379,D379)-IF(D379="M",COUNTIF($P$3:P379,"M"))-IF(D379="F",COUNTIF($P$3:P379,"F")))</f>
      </c>
      <c r="M379" s="2">
        <f t="shared" si="6"/>
        <v>0</v>
      </c>
    </row>
    <row r="380" spans="7:13" ht="15">
      <c r="G380" s="41"/>
      <c r="H380" s="29"/>
      <c r="I380" s="40"/>
      <c r="K380" s="2"/>
      <c r="L380" s="28">
        <f>IF(B380="","",COUNTIF($D$3:D380,D380)-IF(D380="M",COUNTIF($P$3:P380,"M"))-IF(D380="F",COUNTIF($P$3:P380,"F")))</f>
      </c>
      <c r="M380" s="2">
        <f t="shared" si="6"/>
        <v>0</v>
      </c>
    </row>
    <row r="381" spans="7:13" ht="15">
      <c r="G381" s="41"/>
      <c r="H381" s="29"/>
      <c r="I381" s="40"/>
      <c r="K381" s="2"/>
      <c r="L381" s="28">
        <f>IF(B381="","",COUNTIF($D$3:D381,D381)-IF(D381="M",COUNTIF($P$3:P381,"M"))-IF(D381="F",COUNTIF($P$3:P381,"F")))</f>
      </c>
      <c r="M381" s="2">
        <f t="shared" si="6"/>
        <v>0</v>
      </c>
    </row>
    <row r="382" spans="7:13" ht="15">
      <c r="G382" s="41"/>
      <c r="H382" s="29"/>
      <c r="I382" s="40"/>
      <c r="K382" s="2"/>
      <c r="L382" s="28">
        <f>IF(B382="","",COUNTIF($D$3:D382,D382)-IF(D382="M",COUNTIF($P$3:P382,"M"))-IF(D382="F",COUNTIF($P$3:P382,"F")))</f>
      </c>
      <c r="M382" s="2">
        <f t="shared" si="6"/>
        <v>0</v>
      </c>
    </row>
    <row r="383" spans="7:13" ht="15">
      <c r="G383" s="41"/>
      <c r="H383" s="29"/>
      <c r="I383" s="40"/>
      <c r="K383" s="2"/>
      <c r="L383" s="28">
        <f>IF(B383="","",COUNTIF($D$3:D383,D383)-IF(D383="M",COUNTIF($P$3:P383,"M"))-IF(D383="F",COUNTIF($P$3:P383,"F")))</f>
      </c>
      <c r="M383" s="2">
        <f t="shared" si="6"/>
        <v>0</v>
      </c>
    </row>
    <row r="384" spans="7:13" ht="15">
      <c r="G384" s="41"/>
      <c r="H384" s="29"/>
      <c r="I384" s="40"/>
      <c r="K384" s="2"/>
      <c r="L384" s="28">
        <f>IF(B384="","",COUNTIF($D$3:D384,D384)-IF(D384="M",COUNTIF($P$3:P384,"M"))-IF(D384="F",COUNTIF($P$3:P384,"F")))</f>
      </c>
      <c r="M384" s="2">
        <f t="shared" si="6"/>
        <v>0</v>
      </c>
    </row>
    <row r="385" spans="7:13" ht="15">
      <c r="G385" s="41"/>
      <c r="H385" s="29"/>
      <c r="I385" s="40"/>
      <c r="K385" s="2"/>
      <c r="L385" s="28">
        <f>IF(B385="","",COUNTIF($D$3:D385,D385)-IF(D385="M",COUNTIF($P$3:P385,"M"))-IF(D385="F",COUNTIF($P$3:P385,"F")))</f>
      </c>
      <c r="M385" s="2">
        <f t="shared" si="6"/>
        <v>0</v>
      </c>
    </row>
    <row r="386" spans="7:13" ht="15">
      <c r="G386" s="41"/>
      <c r="H386" s="29"/>
      <c r="I386" s="40"/>
      <c r="K386" s="2"/>
      <c r="L386" s="28">
        <f>IF(B386="","",COUNTIF($D$3:D386,D386)-IF(D386="M",COUNTIF($P$3:P386,"M"))-IF(D386="F",COUNTIF($P$3:P386,"F")))</f>
      </c>
      <c r="M386" s="2">
        <f t="shared" si="6"/>
        <v>0</v>
      </c>
    </row>
    <row r="387" spans="7:13" ht="15">
      <c r="G387" s="41"/>
      <c r="H387" s="29"/>
      <c r="I387" s="40"/>
      <c r="K387" s="2"/>
      <c r="L387" s="28">
        <f>IF(B387="","",COUNTIF($D$3:D387,D387)-IF(D387="M",COUNTIF($P$3:P387,"M"))-IF(D387="F",COUNTIF($P$3:P387,"F")))</f>
      </c>
      <c r="M387" s="2">
        <f t="shared" si="6"/>
        <v>0</v>
      </c>
    </row>
    <row r="388" spans="7:13" ht="15">
      <c r="G388" s="41"/>
      <c r="H388" s="29"/>
      <c r="I388" s="40"/>
      <c r="K388" s="2"/>
      <c r="L388" s="28">
        <f>IF(B388="","",COUNTIF($D$3:D388,D388)-IF(D388="M",COUNTIF($P$3:P388,"M"))-IF(D388="F",COUNTIF($P$3:P388,"F")))</f>
      </c>
      <c r="M388" s="2">
        <f t="shared" si="6"/>
        <v>0</v>
      </c>
    </row>
    <row r="389" spans="7:13" ht="15">
      <c r="G389" s="41"/>
      <c r="H389" s="29"/>
      <c r="I389" s="40"/>
      <c r="K389" s="2"/>
      <c r="L389" s="28">
        <f>IF(B389="","",COUNTIF($D$3:D389,D389)-IF(D389="M",COUNTIF($P$3:P389,"M"))-IF(D389="F",COUNTIF($P$3:P389,"F")))</f>
      </c>
      <c r="M389" s="2">
        <f t="shared" si="6"/>
        <v>0</v>
      </c>
    </row>
    <row r="390" spans="7:13" ht="15">
      <c r="G390" s="41"/>
      <c r="H390" s="29"/>
      <c r="I390" s="40"/>
      <c r="K390" s="2"/>
      <c r="L390" s="28">
        <f>IF(B390="","",COUNTIF($D$3:D390,D390)-IF(D390="M",COUNTIF($P$3:P390,"M"))-IF(D390="F",COUNTIF($P$3:P390,"F")))</f>
      </c>
      <c r="M390" s="2">
        <f aca="true" t="shared" si="7" ref="M390:M453">A390</f>
        <v>0</v>
      </c>
    </row>
    <row r="391" spans="7:13" ht="15">
      <c r="G391" s="41"/>
      <c r="H391" s="29"/>
      <c r="I391" s="40"/>
      <c r="K391" s="2"/>
      <c r="L391" s="28">
        <f>IF(B391="","",COUNTIF($D$3:D391,D391)-IF(D391="M",COUNTIF($P$3:P391,"M"))-IF(D391="F",COUNTIF($P$3:P391,"F")))</f>
      </c>
      <c r="M391" s="2">
        <f t="shared" si="7"/>
        <v>0</v>
      </c>
    </row>
    <row r="392" spans="7:13" ht="15">
      <c r="G392" s="41"/>
      <c r="H392" s="29"/>
      <c r="I392" s="40"/>
      <c r="K392" s="2"/>
      <c r="L392" s="28">
        <f>IF(B392="","",COUNTIF($D$3:D392,D392)-IF(D392="M",COUNTIF($P$3:P392,"M"))-IF(D392="F",COUNTIF($P$3:P392,"F")))</f>
      </c>
      <c r="M392" s="2">
        <f t="shared" si="7"/>
        <v>0</v>
      </c>
    </row>
    <row r="393" spans="7:13" ht="15">
      <c r="G393" s="41"/>
      <c r="H393" s="29"/>
      <c r="I393" s="40"/>
      <c r="K393" s="2"/>
      <c r="L393" s="28">
        <f>IF(B393="","",COUNTIF($D$3:D393,D393)-IF(D393="M",COUNTIF($P$3:P393,"M"))-IF(D393="F",COUNTIF($P$3:P393,"F")))</f>
      </c>
      <c r="M393" s="2">
        <f t="shared" si="7"/>
        <v>0</v>
      </c>
    </row>
    <row r="394" spans="7:13" ht="15">
      <c r="G394" s="41"/>
      <c r="H394" s="29"/>
      <c r="I394" s="40"/>
      <c r="K394" s="2"/>
      <c r="L394" s="28">
        <f>IF(B394="","",COUNTIF($D$3:D394,D394)-IF(D394="M",COUNTIF($P$3:P394,"M"))-IF(D394="F",COUNTIF($P$3:P394,"F")))</f>
      </c>
      <c r="M394" s="2">
        <f t="shared" si="7"/>
        <v>0</v>
      </c>
    </row>
    <row r="395" spans="7:13" ht="15">
      <c r="G395" s="41"/>
      <c r="H395" s="29"/>
      <c r="I395" s="40"/>
      <c r="K395" s="2"/>
      <c r="L395" s="28">
        <f>IF(B395="","",COUNTIF($D$3:D395,D395)-IF(D395="M",COUNTIF($P$3:P395,"M"))-IF(D395="F",COUNTIF($P$3:P395,"F")))</f>
      </c>
      <c r="M395" s="2">
        <f t="shared" si="7"/>
        <v>0</v>
      </c>
    </row>
    <row r="396" spans="7:13" ht="15">
      <c r="G396" s="41"/>
      <c r="H396" s="29"/>
      <c r="I396" s="40"/>
      <c r="K396" s="2"/>
      <c r="L396" s="28">
        <f>IF(B396="","",COUNTIF($D$3:D396,D396)-IF(D396="M",COUNTIF($P$3:P396,"M"))-IF(D396="F",COUNTIF($P$3:P396,"F")))</f>
      </c>
      <c r="M396" s="2">
        <f t="shared" si="7"/>
        <v>0</v>
      </c>
    </row>
    <row r="397" spans="7:13" ht="15">
      <c r="G397" s="41"/>
      <c r="H397" s="29"/>
      <c r="I397" s="40"/>
      <c r="K397" s="2"/>
      <c r="L397" s="28">
        <f>IF(B397="","",COUNTIF($D$3:D397,D397)-IF(D397="M",COUNTIF($P$3:P397,"M"))-IF(D397="F",COUNTIF($P$3:P397,"F")))</f>
      </c>
      <c r="M397" s="2">
        <f t="shared" si="7"/>
        <v>0</v>
      </c>
    </row>
    <row r="398" spans="7:13" ht="15">
      <c r="G398" s="41"/>
      <c r="H398" s="29"/>
      <c r="I398" s="40"/>
      <c r="K398" s="2"/>
      <c r="L398" s="28">
        <f>IF(B398="","",COUNTIF($D$3:D398,D398)-IF(D398="M",COUNTIF($P$3:P398,"M"))-IF(D398="F",COUNTIF($P$3:P398,"F")))</f>
      </c>
      <c r="M398" s="2">
        <f t="shared" si="7"/>
        <v>0</v>
      </c>
    </row>
    <row r="399" spans="7:13" ht="15">
      <c r="G399" s="41"/>
      <c r="H399" s="29"/>
      <c r="I399" s="40"/>
      <c r="K399" s="2"/>
      <c r="L399" s="28">
        <f>IF(B399="","",COUNTIF($D$3:D399,D399)-IF(D399="M",COUNTIF($P$3:P399,"M"))-IF(D399="F",COUNTIF($P$3:P399,"F")))</f>
      </c>
      <c r="M399" s="2">
        <f t="shared" si="7"/>
        <v>0</v>
      </c>
    </row>
    <row r="400" spans="7:13" ht="15">
      <c r="G400" s="41"/>
      <c r="H400" s="29"/>
      <c r="I400" s="40"/>
      <c r="K400" s="2"/>
      <c r="L400" s="28">
        <f>IF(B400="","",COUNTIF($D$3:D400,D400)-IF(D400="M",COUNTIF($P$3:P400,"M"))-IF(D400="F",COUNTIF($P$3:P400,"F")))</f>
      </c>
      <c r="M400" s="2">
        <f t="shared" si="7"/>
        <v>0</v>
      </c>
    </row>
    <row r="401" spans="7:13" ht="15">
      <c r="G401" s="41"/>
      <c r="H401" s="29"/>
      <c r="I401" s="40"/>
      <c r="K401" s="2"/>
      <c r="L401" s="28">
        <f>IF(B401="","",COUNTIF($D$3:D401,D401)-IF(D401="M",COUNTIF($P$3:P401,"M"))-IF(D401="F",COUNTIF($P$3:P401,"F")))</f>
      </c>
      <c r="M401" s="2">
        <f t="shared" si="7"/>
        <v>0</v>
      </c>
    </row>
    <row r="402" spans="7:13" ht="15">
      <c r="G402" s="41"/>
      <c r="H402" s="29"/>
      <c r="I402" s="40"/>
      <c r="K402" s="2"/>
      <c r="L402" s="28">
        <f>IF(B402="","",COUNTIF($D$3:D402,D402)-IF(D402="M",COUNTIF($P$3:P402,"M"))-IF(D402="F",COUNTIF($P$3:P402,"F")))</f>
      </c>
      <c r="M402" s="2">
        <f t="shared" si="7"/>
        <v>0</v>
      </c>
    </row>
    <row r="403" spans="7:13" ht="15">
      <c r="G403" s="41"/>
      <c r="H403" s="29"/>
      <c r="I403" s="40"/>
      <c r="K403" s="2"/>
      <c r="L403" s="28">
        <f>IF(B403="","",COUNTIF($D$3:D403,D403)-IF(D403="M",COUNTIF($P$3:P403,"M"))-IF(D403="F",COUNTIF($P$3:P403,"F")))</f>
      </c>
      <c r="M403" s="2">
        <f t="shared" si="7"/>
        <v>0</v>
      </c>
    </row>
    <row r="404" spans="7:13" ht="15">
      <c r="G404" s="41"/>
      <c r="H404" s="29"/>
      <c r="I404" s="40"/>
      <c r="K404" s="2"/>
      <c r="L404" s="28">
        <f>IF(B404="","",COUNTIF($D$3:D404,D404)-IF(D404="M",COUNTIF($P$3:P404,"M"))-IF(D404="F",COUNTIF($P$3:P404,"F")))</f>
      </c>
      <c r="M404" s="2">
        <f t="shared" si="7"/>
        <v>0</v>
      </c>
    </row>
    <row r="405" spans="7:13" ht="15">
      <c r="G405" s="41"/>
      <c r="H405" s="29"/>
      <c r="I405" s="40"/>
      <c r="K405" s="2"/>
      <c r="L405" s="28">
        <f>IF(B405="","",COUNTIF($D$3:D405,D405)-IF(D405="M",COUNTIF($P$3:P405,"M"))-IF(D405="F",COUNTIF($P$3:P405,"F")))</f>
      </c>
      <c r="M405" s="2">
        <f t="shared" si="7"/>
        <v>0</v>
      </c>
    </row>
    <row r="406" spans="7:13" ht="15">
      <c r="G406" s="41"/>
      <c r="H406" s="29"/>
      <c r="I406" s="40"/>
      <c r="K406" s="2"/>
      <c r="L406" s="28">
        <f>IF(B406="","",COUNTIF($D$3:D406,D406)-IF(D406="M",COUNTIF($P$3:P406,"M"))-IF(D406="F",COUNTIF($P$3:P406,"F")))</f>
      </c>
      <c r="M406" s="2">
        <f t="shared" si="7"/>
        <v>0</v>
      </c>
    </row>
    <row r="407" spans="7:13" ht="15">
      <c r="G407" s="41"/>
      <c r="H407" s="29"/>
      <c r="I407" s="40"/>
      <c r="K407" s="2"/>
      <c r="L407" s="28">
        <f>IF(B407="","",COUNTIF($D$3:D407,D407)-IF(D407="M",COUNTIF($P$3:P407,"M"))-IF(D407="F",COUNTIF($P$3:P407,"F")))</f>
      </c>
      <c r="M407" s="2">
        <f t="shared" si="7"/>
        <v>0</v>
      </c>
    </row>
    <row r="408" spans="7:13" ht="15">
      <c r="G408" s="41"/>
      <c r="H408" s="29"/>
      <c r="I408" s="40"/>
      <c r="K408" s="2"/>
      <c r="L408" s="28">
        <f>IF(B408="","",COUNTIF($D$3:D408,D408)-IF(D408="M",COUNTIF($P$3:P408,"M"))-IF(D408="F",COUNTIF($P$3:P408,"F")))</f>
      </c>
      <c r="M408" s="2">
        <f t="shared" si="7"/>
        <v>0</v>
      </c>
    </row>
    <row r="409" spans="7:13" ht="15">
      <c r="G409" s="41"/>
      <c r="H409" s="29"/>
      <c r="I409" s="40"/>
      <c r="K409" s="2"/>
      <c r="L409" s="28">
        <f>IF(B409="","",COUNTIF($D$3:D409,D409)-IF(D409="M",COUNTIF($P$3:P409,"M"))-IF(D409="F",COUNTIF($P$3:P409,"F")))</f>
      </c>
      <c r="M409" s="2">
        <f t="shared" si="7"/>
        <v>0</v>
      </c>
    </row>
    <row r="410" spans="7:13" ht="15">
      <c r="G410" s="41"/>
      <c r="H410" s="29"/>
      <c r="I410" s="40"/>
      <c r="K410" s="2"/>
      <c r="L410" s="28">
        <f>IF(B410="","",COUNTIF($D$3:D410,D410)-IF(D410="M",COUNTIF($P$3:P410,"M"))-IF(D410="F",COUNTIF($P$3:P410,"F")))</f>
      </c>
      <c r="M410" s="2">
        <f t="shared" si="7"/>
        <v>0</v>
      </c>
    </row>
    <row r="411" spans="7:13" ht="15">
      <c r="G411" s="41"/>
      <c r="H411" s="29"/>
      <c r="I411" s="40"/>
      <c r="K411" s="2"/>
      <c r="L411" s="28">
        <f>IF(B411="","",COUNTIF($D$3:D411,D411)-IF(D411="M",COUNTIF($P$3:P411,"M"))-IF(D411="F",COUNTIF($P$3:P411,"F")))</f>
      </c>
      <c r="M411" s="2">
        <f t="shared" si="7"/>
        <v>0</v>
      </c>
    </row>
    <row r="412" spans="7:13" ht="15">
      <c r="G412" s="41"/>
      <c r="H412" s="29"/>
      <c r="I412" s="40"/>
      <c r="K412" s="2"/>
      <c r="L412" s="28">
        <f>IF(B412="","",COUNTIF($D$3:D412,D412)-IF(D412="M",COUNTIF($P$3:P412,"M"))-IF(D412="F",COUNTIF($P$3:P412,"F")))</f>
      </c>
      <c r="M412" s="2">
        <f t="shared" si="7"/>
        <v>0</v>
      </c>
    </row>
    <row r="413" spans="7:13" ht="15">
      <c r="G413" s="41"/>
      <c r="H413" s="29"/>
      <c r="I413" s="40"/>
      <c r="K413" s="2"/>
      <c r="L413" s="28">
        <f>IF(B413="","",COUNTIF($D$3:D413,D413)-IF(D413="M",COUNTIF($P$3:P413,"M"))-IF(D413="F",COUNTIF($P$3:P413,"F")))</f>
      </c>
      <c r="M413" s="2">
        <f t="shared" si="7"/>
        <v>0</v>
      </c>
    </row>
    <row r="414" spans="7:13" ht="15">
      <c r="G414" s="41"/>
      <c r="H414" s="29"/>
      <c r="I414" s="40"/>
      <c r="K414" s="2"/>
      <c r="L414" s="28">
        <f>IF(B414="","",COUNTIF($D$3:D414,D414)-IF(D414="M",COUNTIF($P$3:P414,"M"))-IF(D414="F",COUNTIF($P$3:P414,"F")))</f>
      </c>
      <c r="M414" s="2">
        <f t="shared" si="7"/>
        <v>0</v>
      </c>
    </row>
    <row r="415" spans="7:13" ht="15">
      <c r="G415" s="41"/>
      <c r="H415" s="29"/>
      <c r="I415" s="40"/>
      <c r="K415" s="2"/>
      <c r="L415" s="28">
        <f>IF(B415="","",COUNTIF($D$3:D415,D415)-IF(D415="M",COUNTIF($P$3:P415,"M"))-IF(D415="F",COUNTIF($P$3:P415,"F")))</f>
      </c>
      <c r="M415" s="2">
        <f t="shared" si="7"/>
        <v>0</v>
      </c>
    </row>
    <row r="416" spans="7:13" ht="15">
      <c r="G416" s="41"/>
      <c r="H416" s="29"/>
      <c r="I416" s="40"/>
      <c r="K416" s="2"/>
      <c r="L416" s="28">
        <f>IF(B416="","",COUNTIF($D$3:D416,D416)-IF(D416="M",COUNTIF($P$3:P416,"M"))-IF(D416="F",COUNTIF($P$3:P416,"F")))</f>
      </c>
      <c r="M416" s="2">
        <f t="shared" si="7"/>
        <v>0</v>
      </c>
    </row>
    <row r="417" spans="7:13" ht="15">
      <c r="G417" s="41"/>
      <c r="H417" s="29"/>
      <c r="I417" s="40"/>
      <c r="K417" s="2"/>
      <c r="L417" s="28">
        <f>IF(B417="","",COUNTIF($D$3:D417,D417)-IF(D417="M",COUNTIF($P$3:P417,"M"))-IF(D417="F",COUNTIF($P$3:P417,"F")))</f>
      </c>
      <c r="M417" s="2">
        <f t="shared" si="7"/>
        <v>0</v>
      </c>
    </row>
    <row r="418" spans="7:13" ht="15">
      <c r="G418" s="41"/>
      <c r="H418" s="29"/>
      <c r="I418" s="40"/>
      <c r="K418" s="2"/>
      <c r="L418" s="28">
        <f>IF(B418="","",COUNTIF($D$3:D418,D418)-IF(D418="M",COUNTIF($P$3:P418,"M"))-IF(D418="F",COUNTIF($P$3:P418,"F")))</f>
      </c>
      <c r="M418" s="2">
        <f t="shared" si="7"/>
        <v>0</v>
      </c>
    </row>
    <row r="419" spans="7:13" ht="15">
      <c r="G419" s="41"/>
      <c r="H419" s="29"/>
      <c r="I419" s="40"/>
      <c r="K419" s="2"/>
      <c r="L419" s="28">
        <f>IF(B419="","",COUNTIF($D$3:D419,D419)-IF(D419="M",COUNTIF($P$3:P419,"M"))-IF(D419="F",COUNTIF($P$3:P419,"F")))</f>
      </c>
      <c r="M419" s="2">
        <f t="shared" si="7"/>
        <v>0</v>
      </c>
    </row>
    <row r="420" spans="7:13" ht="15">
      <c r="G420" s="41"/>
      <c r="H420" s="29"/>
      <c r="I420" s="40"/>
      <c r="K420" s="2"/>
      <c r="L420" s="28">
        <f>IF(B420="","",COUNTIF($D$3:D420,D420)-IF(D420="M",COUNTIF($P$3:P420,"M"))-IF(D420="F",COUNTIF($P$3:P420,"F")))</f>
      </c>
      <c r="M420" s="2">
        <f t="shared" si="7"/>
        <v>0</v>
      </c>
    </row>
    <row r="421" spans="7:13" ht="15">
      <c r="G421" s="41"/>
      <c r="H421" s="29"/>
      <c r="I421" s="40"/>
      <c r="K421" s="2"/>
      <c r="L421" s="28">
        <f>IF(B421="","",COUNTIF($D$3:D421,D421)-IF(D421="M",COUNTIF($P$3:P421,"M"))-IF(D421="F",COUNTIF($P$3:P421,"F")))</f>
      </c>
      <c r="M421" s="2">
        <f t="shared" si="7"/>
        <v>0</v>
      </c>
    </row>
    <row r="422" spans="7:13" ht="15">
      <c r="G422" s="41"/>
      <c r="H422" s="29"/>
      <c r="I422" s="40"/>
      <c r="K422" s="2"/>
      <c r="L422" s="28">
        <f>IF(B422="","",COUNTIF($D$3:D422,D422)-IF(D422="M",COUNTIF($P$3:P422,"M"))-IF(D422="F",COUNTIF($P$3:P422,"F")))</f>
      </c>
      <c r="M422" s="2">
        <f t="shared" si="7"/>
        <v>0</v>
      </c>
    </row>
    <row r="423" spans="7:13" ht="15">
      <c r="G423" s="41"/>
      <c r="H423" s="29"/>
      <c r="I423" s="40"/>
      <c r="K423" s="2"/>
      <c r="L423" s="28">
        <f>IF(B423="","",COUNTIF($D$3:D423,D423)-IF(D423="M",COUNTIF($P$3:P423,"M"))-IF(D423="F",COUNTIF($P$3:P423,"F")))</f>
      </c>
      <c r="M423" s="2">
        <f t="shared" si="7"/>
        <v>0</v>
      </c>
    </row>
    <row r="424" spans="7:13" ht="15">
      <c r="G424" s="41"/>
      <c r="H424" s="29"/>
      <c r="I424" s="40"/>
      <c r="K424" s="2"/>
      <c r="L424" s="28">
        <f>IF(B424="","",COUNTIF($D$3:D424,D424)-IF(D424="M",COUNTIF($P$3:P424,"M"))-IF(D424="F",COUNTIF($P$3:P424,"F")))</f>
      </c>
      <c r="M424" s="2">
        <f t="shared" si="7"/>
        <v>0</v>
      </c>
    </row>
    <row r="425" spans="7:13" ht="15">
      <c r="G425" s="41"/>
      <c r="H425" s="29"/>
      <c r="I425" s="40"/>
      <c r="K425" s="2"/>
      <c r="L425" s="28">
        <f>IF(B425="","",COUNTIF($D$3:D425,D425)-IF(D425="M",COUNTIF($P$3:P425,"M"))-IF(D425="F",COUNTIF($P$3:P425,"F")))</f>
      </c>
      <c r="M425" s="2">
        <f t="shared" si="7"/>
        <v>0</v>
      </c>
    </row>
    <row r="426" spans="7:13" ht="15">
      <c r="G426" s="41"/>
      <c r="H426" s="29"/>
      <c r="I426" s="40"/>
      <c r="K426" s="2"/>
      <c r="L426" s="28">
        <f>IF(B426="","",COUNTIF($D$3:D426,D426)-IF(D426="M",COUNTIF($P$3:P426,"M"))-IF(D426="F",COUNTIF($P$3:P426,"F")))</f>
      </c>
      <c r="M426" s="2">
        <f t="shared" si="7"/>
        <v>0</v>
      </c>
    </row>
    <row r="427" spans="7:13" ht="15">
      <c r="G427" s="41"/>
      <c r="H427" s="29"/>
      <c r="I427" s="40"/>
      <c r="K427" s="2"/>
      <c r="L427" s="28">
        <f>IF(B427="","",COUNTIF($D$3:D427,D427)-IF(D427="M",COUNTIF($P$3:P427,"M"))-IF(D427="F",COUNTIF($P$3:P427,"F")))</f>
      </c>
      <c r="M427" s="2">
        <f t="shared" si="7"/>
        <v>0</v>
      </c>
    </row>
    <row r="428" spans="7:13" ht="15">
      <c r="G428" s="41"/>
      <c r="H428" s="29"/>
      <c r="I428" s="40"/>
      <c r="K428" s="2"/>
      <c r="L428" s="28">
        <f>IF(B428="","",COUNTIF($D$3:D428,D428)-IF(D428="M",COUNTIF($P$3:P428,"M"))-IF(D428="F",COUNTIF($P$3:P428,"F")))</f>
      </c>
      <c r="M428" s="2">
        <f t="shared" si="7"/>
        <v>0</v>
      </c>
    </row>
    <row r="429" spans="7:13" ht="15">
      <c r="G429" s="41"/>
      <c r="H429" s="29"/>
      <c r="I429" s="40"/>
      <c r="K429" s="2"/>
      <c r="L429" s="28">
        <f>IF(B429="","",COUNTIF($D$3:D429,D429)-IF(D429="M",COUNTIF($P$3:P429,"M"))-IF(D429="F",COUNTIF($P$3:P429,"F")))</f>
      </c>
      <c r="M429" s="2">
        <f t="shared" si="7"/>
        <v>0</v>
      </c>
    </row>
    <row r="430" spans="7:13" ht="15">
      <c r="G430" s="41"/>
      <c r="H430" s="29"/>
      <c r="I430" s="40"/>
      <c r="K430" s="2"/>
      <c r="L430" s="28">
        <f>IF(B430="","",COUNTIF($D$3:D430,D430)-IF(D430="M",COUNTIF($P$3:P430,"M"))-IF(D430="F",COUNTIF($P$3:P430,"F")))</f>
      </c>
      <c r="M430" s="2">
        <f t="shared" si="7"/>
        <v>0</v>
      </c>
    </row>
    <row r="431" spans="7:13" ht="15">
      <c r="G431" s="41"/>
      <c r="H431" s="29"/>
      <c r="I431" s="40"/>
      <c r="K431" s="2"/>
      <c r="L431" s="28">
        <f>IF(B431="","",COUNTIF($D$3:D431,D431)-IF(D431="M",COUNTIF($P$3:P431,"M"))-IF(D431="F",COUNTIF($P$3:P431,"F")))</f>
      </c>
      <c r="M431" s="2">
        <f t="shared" si="7"/>
        <v>0</v>
      </c>
    </row>
    <row r="432" spans="7:13" ht="15">
      <c r="G432" s="41"/>
      <c r="H432" s="29"/>
      <c r="I432" s="40"/>
      <c r="K432" s="2"/>
      <c r="L432" s="28">
        <f>IF(B432="","",COUNTIF($D$3:D432,D432)-IF(D432="M",COUNTIF($P$3:P432,"M"))-IF(D432="F",COUNTIF($P$3:P432,"F")))</f>
      </c>
      <c r="M432" s="2">
        <f t="shared" si="7"/>
        <v>0</v>
      </c>
    </row>
    <row r="433" spans="7:13" ht="15">
      <c r="G433" s="41"/>
      <c r="H433" s="29"/>
      <c r="I433" s="40"/>
      <c r="K433" s="2"/>
      <c r="L433" s="28">
        <f>IF(B433="","",COUNTIF($D$3:D433,D433)-IF(D433="M",COUNTIF($P$3:P433,"M"))-IF(D433="F",COUNTIF($P$3:P433,"F")))</f>
      </c>
      <c r="M433" s="2">
        <f t="shared" si="7"/>
        <v>0</v>
      </c>
    </row>
    <row r="434" spans="7:13" ht="15">
      <c r="G434" s="41"/>
      <c r="H434" s="29"/>
      <c r="I434" s="40"/>
      <c r="K434" s="2"/>
      <c r="L434" s="28">
        <f>IF(B434="","",COUNTIF($D$3:D434,D434)-IF(D434="M",COUNTIF($P$3:P434,"M"))-IF(D434="F",COUNTIF($P$3:P434,"F")))</f>
      </c>
      <c r="M434" s="2">
        <f t="shared" si="7"/>
        <v>0</v>
      </c>
    </row>
    <row r="435" spans="7:13" ht="15">
      <c r="G435" s="41"/>
      <c r="H435" s="29"/>
      <c r="I435" s="40"/>
      <c r="K435" s="2"/>
      <c r="L435" s="28">
        <f>IF(B435="","",COUNTIF($D$3:D435,D435)-IF(D435="M",COUNTIF($P$3:P435,"M"))-IF(D435="F",COUNTIF($P$3:P435,"F")))</f>
      </c>
      <c r="M435" s="2">
        <f t="shared" si="7"/>
        <v>0</v>
      </c>
    </row>
    <row r="436" spans="7:13" ht="15">
      <c r="G436" s="41"/>
      <c r="H436" s="29"/>
      <c r="I436" s="40"/>
      <c r="K436" s="2"/>
      <c r="L436" s="28">
        <f>IF(B436="","",COUNTIF($D$3:D436,D436)-IF(D436="M",COUNTIF($P$3:P436,"M"))-IF(D436="F",COUNTIF($P$3:P436,"F")))</f>
      </c>
      <c r="M436" s="2">
        <f t="shared" si="7"/>
        <v>0</v>
      </c>
    </row>
    <row r="437" spans="7:13" ht="15">
      <c r="G437" s="41"/>
      <c r="H437" s="29"/>
      <c r="I437" s="40"/>
      <c r="K437" s="2"/>
      <c r="L437" s="28">
        <f>IF(B437="","",COUNTIF($D$3:D437,D437)-IF(D437="M",COUNTIF($P$3:P437,"M"))-IF(D437="F",COUNTIF($P$3:P437,"F")))</f>
      </c>
      <c r="M437" s="2">
        <f t="shared" si="7"/>
        <v>0</v>
      </c>
    </row>
    <row r="438" spans="7:13" ht="15">
      <c r="G438" s="41"/>
      <c r="H438" s="29"/>
      <c r="I438" s="40"/>
      <c r="K438" s="2"/>
      <c r="L438" s="28">
        <f>IF(B438="","",COUNTIF($D$3:D438,D438)-IF(D438="M",COUNTIF($P$3:P438,"M"))-IF(D438="F",COUNTIF($P$3:P438,"F")))</f>
      </c>
      <c r="M438" s="2">
        <f t="shared" si="7"/>
        <v>0</v>
      </c>
    </row>
    <row r="439" spans="7:13" ht="15">
      <c r="G439" s="41"/>
      <c r="H439" s="29"/>
      <c r="I439" s="40"/>
      <c r="K439" s="2"/>
      <c r="L439" s="28">
        <f>IF(B439="","",COUNTIF($D$3:D439,D439)-IF(D439="M",COUNTIF($P$3:P439,"M"))-IF(D439="F",COUNTIF($P$3:P439,"F")))</f>
      </c>
      <c r="M439" s="2">
        <f t="shared" si="7"/>
        <v>0</v>
      </c>
    </row>
    <row r="440" spans="7:13" ht="15">
      <c r="G440" s="41"/>
      <c r="H440" s="29"/>
      <c r="I440" s="40"/>
      <c r="K440" s="2"/>
      <c r="L440" s="28">
        <f>IF(B440="","",COUNTIF($D$3:D440,D440)-IF(D440="M",COUNTIF($P$3:P440,"M"))-IF(D440="F",COUNTIF($P$3:P440,"F")))</f>
      </c>
      <c r="M440" s="2">
        <f t="shared" si="7"/>
        <v>0</v>
      </c>
    </row>
    <row r="441" spans="7:13" ht="15">
      <c r="G441" s="41"/>
      <c r="H441" s="29"/>
      <c r="I441" s="40"/>
      <c r="K441" s="2"/>
      <c r="L441" s="28">
        <f>IF(B441="","",COUNTIF($D$3:D441,D441)-IF(D441="M",COUNTIF($P$3:P441,"M"))-IF(D441="F",COUNTIF($P$3:P441,"F")))</f>
      </c>
      <c r="M441" s="2">
        <f t="shared" si="7"/>
        <v>0</v>
      </c>
    </row>
    <row r="442" spans="7:13" ht="15">
      <c r="G442" s="41"/>
      <c r="H442" s="29"/>
      <c r="I442" s="40"/>
      <c r="K442" s="2"/>
      <c r="L442" s="28">
        <f>IF(B442="","",COUNTIF($D$3:D442,D442)-IF(D442="M",COUNTIF($P$3:P442,"M"))-IF(D442="F",COUNTIF($P$3:P442,"F")))</f>
      </c>
      <c r="M442" s="2">
        <f t="shared" si="7"/>
        <v>0</v>
      </c>
    </row>
    <row r="443" spans="7:13" ht="15">
      <c r="G443" s="41"/>
      <c r="H443" s="29"/>
      <c r="I443" s="40"/>
      <c r="K443" s="2"/>
      <c r="L443" s="28">
        <f>IF(B443="","",COUNTIF($D$3:D443,D443)-IF(D443="M",COUNTIF($P$3:P443,"M"))-IF(D443="F",COUNTIF($P$3:P443,"F")))</f>
      </c>
      <c r="M443" s="2">
        <f t="shared" si="7"/>
        <v>0</v>
      </c>
    </row>
    <row r="444" spans="7:13" ht="15">
      <c r="G444" s="41"/>
      <c r="H444" s="29"/>
      <c r="I444" s="40"/>
      <c r="K444" s="2"/>
      <c r="L444" s="28">
        <f>IF(B444="","",COUNTIF($D$3:D444,D444)-IF(D444="M",COUNTIF($P$3:P444,"M"))-IF(D444="F",COUNTIF($P$3:P444,"F")))</f>
      </c>
      <c r="M444" s="2">
        <f t="shared" si="7"/>
        <v>0</v>
      </c>
    </row>
    <row r="445" spans="7:13" ht="15">
      <c r="G445" s="41"/>
      <c r="H445" s="29"/>
      <c r="I445" s="40"/>
      <c r="K445" s="2"/>
      <c r="L445" s="28">
        <f>IF(B445="","",COUNTIF($D$3:D445,D445)-IF(D445="M",COUNTIF($P$3:P445,"M"))-IF(D445="F",COUNTIF($P$3:P445,"F")))</f>
      </c>
      <c r="M445" s="2">
        <f t="shared" si="7"/>
        <v>0</v>
      </c>
    </row>
    <row r="446" spans="7:13" ht="15">
      <c r="G446" s="41"/>
      <c r="H446" s="29"/>
      <c r="I446" s="40"/>
      <c r="K446" s="2"/>
      <c r="L446" s="28">
        <f>IF(B446="","",COUNTIF($D$3:D446,D446)-IF(D446="M",COUNTIF($P$3:P446,"M"))-IF(D446="F",COUNTIF($P$3:P446,"F")))</f>
      </c>
      <c r="M446" s="2">
        <f t="shared" si="7"/>
        <v>0</v>
      </c>
    </row>
    <row r="447" spans="7:13" ht="15">
      <c r="G447" s="41"/>
      <c r="H447" s="29"/>
      <c r="I447" s="40"/>
      <c r="K447" s="2"/>
      <c r="L447" s="28">
        <f>IF(B447="","",COUNTIF($D$3:D447,D447)-IF(D447="M",COUNTIF($P$3:P447,"M"))-IF(D447="F",COUNTIF($P$3:P447,"F")))</f>
      </c>
      <c r="M447" s="2">
        <f t="shared" si="7"/>
        <v>0</v>
      </c>
    </row>
    <row r="448" spans="7:13" ht="15">
      <c r="G448" s="41"/>
      <c r="H448" s="29"/>
      <c r="I448" s="40"/>
      <c r="K448" s="2"/>
      <c r="L448" s="28">
        <f>IF(B448="","",COUNTIF($D$3:D448,D448)-IF(D448="M",COUNTIF($P$3:P448,"M"))-IF(D448="F",COUNTIF($P$3:P448,"F")))</f>
      </c>
      <c r="M448" s="2">
        <f t="shared" si="7"/>
        <v>0</v>
      </c>
    </row>
    <row r="449" spans="7:13" ht="15">
      <c r="G449" s="41"/>
      <c r="H449" s="29"/>
      <c r="I449" s="40"/>
      <c r="K449" s="2"/>
      <c r="L449" s="28">
        <f>IF(B449="","",COUNTIF($D$3:D449,D449)-IF(D449="M",COUNTIF($P$3:P449,"M"))-IF(D449="F",COUNTIF($P$3:P449,"F")))</f>
      </c>
      <c r="M449" s="2">
        <f t="shared" si="7"/>
        <v>0</v>
      </c>
    </row>
    <row r="450" spans="7:13" ht="15">
      <c r="G450" s="41"/>
      <c r="H450" s="29"/>
      <c r="I450" s="40"/>
      <c r="K450" s="2"/>
      <c r="L450" s="28">
        <f>IF(B450="","",COUNTIF($D$3:D450,D450)-IF(D450="M",COUNTIF($P$3:P450,"M"))-IF(D450="F",COUNTIF($P$3:P450,"F")))</f>
      </c>
      <c r="M450" s="2">
        <f t="shared" si="7"/>
        <v>0</v>
      </c>
    </row>
    <row r="451" spans="7:13" ht="15">
      <c r="G451" s="41"/>
      <c r="H451" s="29"/>
      <c r="I451" s="40"/>
      <c r="K451" s="2"/>
      <c r="L451" s="28">
        <f>IF(B451="","",COUNTIF($D$3:D451,D451)-IF(D451="M",COUNTIF($P$3:P451,"M"))-IF(D451="F",COUNTIF($P$3:P451,"F")))</f>
      </c>
      <c r="M451" s="2">
        <f t="shared" si="7"/>
        <v>0</v>
      </c>
    </row>
    <row r="452" spans="7:13" ht="15">
      <c r="G452" s="41"/>
      <c r="H452" s="29"/>
      <c r="I452" s="40"/>
      <c r="K452" s="2"/>
      <c r="L452" s="28">
        <f>IF(B452="","",COUNTIF($D$3:D452,D452)-IF(D452="M",COUNTIF($P$3:P452,"M"))-IF(D452="F",COUNTIF($P$3:P452,"F")))</f>
      </c>
      <c r="M452" s="2">
        <f t="shared" si="7"/>
        <v>0</v>
      </c>
    </row>
    <row r="453" spans="7:13" ht="15">
      <c r="G453" s="41"/>
      <c r="H453" s="29"/>
      <c r="I453" s="40"/>
      <c r="K453" s="2"/>
      <c r="L453" s="28">
        <f>IF(B453="","",COUNTIF($D$3:D453,D453)-IF(D453="M",COUNTIF($P$3:P453,"M"))-IF(D453="F",COUNTIF($P$3:P453,"F")))</f>
      </c>
      <c r="M453" s="2">
        <f t="shared" si="7"/>
        <v>0</v>
      </c>
    </row>
    <row r="454" spans="7:13" ht="15">
      <c r="G454" s="41"/>
      <c r="H454" s="29"/>
      <c r="I454" s="40"/>
      <c r="K454" s="2"/>
      <c r="L454" s="28">
        <f>IF(B454="","",COUNTIF($D$3:D454,D454)-IF(D454="M",COUNTIF($P$3:P454,"M"))-IF(D454="F",COUNTIF($P$3:P454,"F")))</f>
      </c>
      <c r="M454" s="2">
        <f aca="true" t="shared" si="8" ref="M454:M517">A454</f>
        <v>0</v>
      </c>
    </row>
    <row r="455" spans="7:13" ht="15">
      <c r="G455" s="41"/>
      <c r="H455" s="29"/>
      <c r="I455" s="40"/>
      <c r="K455" s="2"/>
      <c r="L455" s="28">
        <f>IF(B455="","",COUNTIF($D$3:D455,D455)-IF(D455="M",COUNTIF($P$3:P455,"M"))-IF(D455="F",COUNTIF($P$3:P455,"F")))</f>
      </c>
      <c r="M455" s="2">
        <f t="shared" si="8"/>
        <v>0</v>
      </c>
    </row>
    <row r="456" spans="7:13" ht="15">
      <c r="G456" s="41"/>
      <c r="H456" s="29"/>
      <c r="I456" s="40"/>
      <c r="K456" s="2"/>
      <c r="L456" s="28">
        <f>IF(B456="","",COUNTIF($D$3:D456,D456)-IF(D456="M",COUNTIF($P$3:P456,"M"))-IF(D456="F",COUNTIF($P$3:P456,"F")))</f>
      </c>
      <c r="M456" s="2">
        <f t="shared" si="8"/>
        <v>0</v>
      </c>
    </row>
    <row r="457" spans="7:13" ht="15">
      <c r="G457" s="41"/>
      <c r="H457" s="29"/>
      <c r="I457" s="40"/>
      <c r="K457" s="2"/>
      <c r="L457" s="28">
        <f>IF(B457="","",COUNTIF($D$3:D457,D457)-IF(D457="M",COUNTIF($P$3:P457,"M"))-IF(D457="F",COUNTIF($P$3:P457,"F")))</f>
      </c>
      <c r="M457" s="2">
        <f t="shared" si="8"/>
        <v>0</v>
      </c>
    </row>
    <row r="458" spans="7:13" ht="15">
      <c r="G458" s="41"/>
      <c r="H458" s="29"/>
      <c r="I458" s="40"/>
      <c r="K458" s="2"/>
      <c r="L458" s="28">
        <f>IF(B458="","",COUNTIF($D$3:D458,D458)-IF(D458="M",COUNTIF($P$3:P458,"M"))-IF(D458="F",COUNTIF($P$3:P458,"F")))</f>
      </c>
      <c r="M458" s="2">
        <f t="shared" si="8"/>
        <v>0</v>
      </c>
    </row>
    <row r="459" spans="7:13" ht="15">
      <c r="G459" s="41"/>
      <c r="H459" s="29"/>
      <c r="I459" s="40"/>
      <c r="K459" s="2"/>
      <c r="L459" s="28">
        <f>IF(B459="","",COUNTIF($D$3:D459,D459)-IF(D459="M",COUNTIF($P$3:P459,"M"))-IF(D459="F",COUNTIF($P$3:P459,"F")))</f>
      </c>
      <c r="M459" s="2">
        <f t="shared" si="8"/>
        <v>0</v>
      </c>
    </row>
    <row r="460" spans="7:13" ht="15">
      <c r="G460" s="41"/>
      <c r="H460" s="29"/>
      <c r="I460" s="40"/>
      <c r="K460" s="2"/>
      <c r="L460" s="28">
        <f>IF(B460="","",COUNTIF($D$3:D460,D460)-IF(D460="M",COUNTIF($P$3:P460,"M"))-IF(D460="F",COUNTIF($P$3:P460,"F")))</f>
      </c>
      <c r="M460" s="2">
        <f t="shared" si="8"/>
        <v>0</v>
      </c>
    </row>
    <row r="461" spans="7:13" ht="15">
      <c r="G461" s="41"/>
      <c r="H461" s="29"/>
      <c r="I461" s="40"/>
      <c r="K461" s="2"/>
      <c r="L461" s="28">
        <f>IF(B461="","",COUNTIF($D$3:D461,D461)-IF(D461="M",COUNTIF($P$3:P461,"M"))-IF(D461="F",COUNTIF($P$3:P461,"F")))</f>
      </c>
      <c r="M461" s="2">
        <f t="shared" si="8"/>
        <v>0</v>
      </c>
    </row>
    <row r="462" spans="7:13" ht="15">
      <c r="G462" s="41"/>
      <c r="H462" s="29"/>
      <c r="I462" s="40"/>
      <c r="K462" s="2"/>
      <c r="L462" s="28">
        <f>IF(B462="","",COUNTIF($D$3:D462,D462)-IF(D462="M",COUNTIF($P$3:P462,"M"))-IF(D462="F",COUNTIF($P$3:P462,"F")))</f>
      </c>
      <c r="M462" s="2">
        <f t="shared" si="8"/>
        <v>0</v>
      </c>
    </row>
    <row r="463" spans="7:13" ht="15">
      <c r="G463" s="41"/>
      <c r="H463" s="29"/>
      <c r="I463" s="40"/>
      <c r="K463" s="2"/>
      <c r="L463" s="28">
        <f>IF(B463="","",COUNTIF($D$3:D463,D463)-IF(D463="M",COUNTIF($P$3:P463,"M"))-IF(D463="F",COUNTIF($P$3:P463,"F")))</f>
      </c>
      <c r="M463" s="2">
        <f t="shared" si="8"/>
        <v>0</v>
      </c>
    </row>
    <row r="464" spans="7:13" ht="15">
      <c r="G464" s="41"/>
      <c r="H464" s="29"/>
      <c r="I464" s="40"/>
      <c r="K464" s="2"/>
      <c r="L464" s="28">
        <f>IF(B464="","",COUNTIF($D$3:D464,D464)-IF(D464="M",COUNTIF($P$3:P464,"M"))-IF(D464="F",COUNTIF($P$3:P464,"F")))</f>
      </c>
      <c r="M464" s="2">
        <f t="shared" si="8"/>
        <v>0</v>
      </c>
    </row>
    <row r="465" spans="7:13" ht="15">
      <c r="G465" s="41"/>
      <c r="H465" s="29"/>
      <c r="I465" s="40"/>
      <c r="K465" s="2"/>
      <c r="L465" s="28">
        <f>IF(B465="","",COUNTIF($D$3:D465,D465)-IF(D465="M",COUNTIF($P$3:P465,"M"))-IF(D465="F",COUNTIF($P$3:P465,"F")))</f>
      </c>
      <c r="M465" s="2">
        <f t="shared" si="8"/>
        <v>0</v>
      </c>
    </row>
    <row r="466" spans="7:13" ht="15">
      <c r="G466" s="41"/>
      <c r="H466" s="29"/>
      <c r="I466" s="40"/>
      <c r="K466" s="2"/>
      <c r="L466" s="28">
        <f>IF(B466="","",COUNTIF($D$3:D466,D466)-IF(D466="M",COUNTIF($P$3:P466,"M"))-IF(D466="F",COUNTIF($P$3:P466,"F")))</f>
      </c>
      <c r="M466" s="2">
        <f t="shared" si="8"/>
        <v>0</v>
      </c>
    </row>
    <row r="467" spans="7:13" ht="15">
      <c r="G467" s="41"/>
      <c r="H467" s="29"/>
      <c r="I467" s="40"/>
      <c r="K467" s="2"/>
      <c r="L467" s="28">
        <f>IF(B467="","",COUNTIF($D$3:D467,D467)-IF(D467="M",COUNTIF($P$3:P467,"M"))-IF(D467="F",COUNTIF($P$3:P467,"F")))</f>
      </c>
      <c r="M467" s="2">
        <f t="shared" si="8"/>
        <v>0</v>
      </c>
    </row>
    <row r="468" spans="7:13" ht="15">
      <c r="G468" s="41"/>
      <c r="H468" s="29"/>
      <c r="I468" s="40"/>
      <c r="K468" s="2"/>
      <c r="L468" s="28">
        <f>IF(B468="","",COUNTIF($D$3:D468,D468)-IF(D468="M",COUNTIF($P$3:P468,"M"))-IF(D468="F",COUNTIF($P$3:P468,"F")))</f>
      </c>
      <c r="M468" s="2">
        <f t="shared" si="8"/>
        <v>0</v>
      </c>
    </row>
    <row r="469" spans="7:13" ht="15">
      <c r="G469" s="41"/>
      <c r="H469" s="29"/>
      <c r="I469" s="40"/>
      <c r="K469" s="2"/>
      <c r="L469" s="28">
        <f>IF(B469="","",COUNTIF($D$3:D469,D469)-IF(D469="M",COUNTIF($P$3:P469,"M"))-IF(D469="F",COUNTIF($P$3:P469,"F")))</f>
      </c>
      <c r="M469" s="2">
        <f t="shared" si="8"/>
        <v>0</v>
      </c>
    </row>
    <row r="470" spans="7:13" ht="15">
      <c r="G470" s="41"/>
      <c r="H470" s="29"/>
      <c r="I470" s="40"/>
      <c r="K470" s="2"/>
      <c r="L470" s="28">
        <f>IF(B470="","",COUNTIF($D$3:D470,D470)-IF(D470="M",COUNTIF($P$3:P470,"M"))-IF(D470="F",COUNTIF($P$3:P470,"F")))</f>
      </c>
      <c r="M470" s="2">
        <f t="shared" si="8"/>
        <v>0</v>
      </c>
    </row>
    <row r="471" spans="7:13" ht="15">
      <c r="G471" s="41"/>
      <c r="H471" s="29"/>
      <c r="I471" s="40"/>
      <c r="K471" s="2"/>
      <c r="L471" s="28">
        <f>IF(B471="","",COUNTIF($D$3:D471,D471)-IF(D471="M",COUNTIF($P$3:P471,"M"))-IF(D471="F",COUNTIF($P$3:P471,"F")))</f>
      </c>
      <c r="M471" s="2">
        <f t="shared" si="8"/>
        <v>0</v>
      </c>
    </row>
    <row r="472" spans="7:13" ht="15">
      <c r="G472" s="41"/>
      <c r="H472" s="29"/>
      <c r="I472" s="40"/>
      <c r="K472" s="2"/>
      <c r="L472" s="28">
        <f>IF(B472="","",COUNTIF($D$3:D472,D472)-IF(D472="M",COUNTIF($P$3:P472,"M"))-IF(D472="F",COUNTIF($P$3:P472,"F")))</f>
      </c>
      <c r="M472" s="2">
        <f t="shared" si="8"/>
        <v>0</v>
      </c>
    </row>
    <row r="473" spans="7:13" ht="15">
      <c r="G473" s="41"/>
      <c r="H473" s="29"/>
      <c r="I473" s="40"/>
      <c r="K473" s="2"/>
      <c r="L473" s="28">
        <f>IF(B473="","",COUNTIF($D$3:D473,D473)-IF(D473="M",COUNTIF($P$3:P473,"M"))-IF(D473="F",COUNTIF($P$3:P473,"F")))</f>
      </c>
      <c r="M473" s="2">
        <f t="shared" si="8"/>
        <v>0</v>
      </c>
    </row>
    <row r="474" spans="7:13" ht="15">
      <c r="G474" s="41"/>
      <c r="H474" s="29"/>
      <c r="I474" s="40"/>
      <c r="K474" s="2"/>
      <c r="L474" s="28">
        <f>IF(B474="","",COUNTIF($D$3:D474,D474)-IF(D474="M",COUNTIF($P$3:P474,"M"))-IF(D474="F",COUNTIF($P$3:P474,"F")))</f>
      </c>
      <c r="M474" s="2">
        <f t="shared" si="8"/>
        <v>0</v>
      </c>
    </row>
    <row r="475" spans="7:13" ht="15">
      <c r="G475" s="41"/>
      <c r="H475" s="29"/>
      <c r="I475" s="40"/>
      <c r="K475" s="2"/>
      <c r="L475" s="28">
        <f>IF(B475="","",COUNTIF($D$3:D475,D475)-IF(D475="M",COUNTIF($P$3:P475,"M"))-IF(D475="F",COUNTIF($P$3:P475,"F")))</f>
      </c>
      <c r="M475" s="2">
        <f t="shared" si="8"/>
        <v>0</v>
      </c>
    </row>
    <row r="476" spans="7:13" ht="15">
      <c r="G476" s="41"/>
      <c r="H476" s="29"/>
      <c r="I476" s="40"/>
      <c r="K476" s="2"/>
      <c r="L476" s="28">
        <f>IF(B476="","",COUNTIF($D$3:D476,D476)-IF(D476="M",COUNTIF($P$3:P476,"M"))-IF(D476="F",COUNTIF($P$3:P476,"F")))</f>
      </c>
      <c r="M476" s="2">
        <f t="shared" si="8"/>
        <v>0</v>
      </c>
    </row>
    <row r="477" spans="7:13" ht="15">
      <c r="G477" s="41"/>
      <c r="H477" s="29"/>
      <c r="I477" s="40"/>
      <c r="K477" s="2"/>
      <c r="L477" s="28">
        <f>IF(B477="","",COUNTIF($D$3:D477,D477)-IF(D477="M",COUNTIF($P$3:P477,"M"))-IF(D477="F",COUNTIF($P$3:P477,"F")))</f>
      </c>
      <c r="M477" s="2">
        <f t="shared" si="8"/>
        <v>0</v>
      </c>
    </row>
    <row r="478" spans="7:13" ht="15">
      <c r="G478" s="41"/>
      <c r="H478" s="29"/>
      <c r="I478" s="40"/>
      <c r="K478" s="2"/>
      <c r="L478" s="28">
        <f>IF(B478="","",COUNTIF($D$3:D478,D478)-IF(D478="M",COUNTIF($P$3:P478,"M"))-IF(D478="F",COUNTIF($P$3:P478,"F")))</f>
      </c>
      <c r="M478" s="2">
        <f t="shared" si="8"/>
        <v>0</v>
      </c>
    </row>
    <row r="479" spans="7:13" ht="15">
      <c r="G479" s="41"/>
      <c r="H479" s="29"/>
      <c r="I479" s="40"/>
      <c r="K479" s="2"/>
      <c r="L479" s="28">
        <f>IF(B479="","",COUNTIF($D$3:D479,D479)-IF(D479="M",COUNTIF($P$3:P479,"M"))-IF(D479="F",COUNTIF($P$3:P479,"F")))</f>
      </c>
      <c r="M479" s="2">
        <f t="shared" si="8"/>
        <v>0</v>
      </c>
    </row>
    <row r="480" spans="7:13" ht="15">
      <c r="G480" s="41"/>
      <c r="H480" s="29"/>
      <c r="I480" s="40"/>
      <c r="K480" s="2"/>
      <c r="L480" s="28">
        <f>IF(B480="","",COUNTIF($D$3:D480,D480)-IF(D480="M",COUNTIF($P$3:P480,"M"))-IF(D480="F",COUNTIF($P$3:P480,"F")))</f>
      </c>
      <c r="M480" s="2">
        <f t="shared" si="8"/>
        <v>0</v>
      </c>
    </row>
    <row r="481" spans="7:13" ht="15">
      <c r="G481" s="41"/>
      <c r="H481" s="29"/>
      <c r="I481" s="40"/>
      <c r="K481" s="2"/>
      <c r="L481" s="28">
        <f>IF(B481="","",COUNTIF($D$3:D481,D481)-IF(D481="M",COUNTIF($P$3:P481,"M"))-IF(D481="F",COUNTIF($P$3:P481,"F")))</f>
      </c>
      <c r="M481" s="2">
        <f t="shared" si="8"/>
        <v>0</v>
      </c>
    </row>
    <row r="482" spans="7:13" ht="15">
      <c r="G482" s="41"/>
      <c r="H482" s="29"/>
      <c r="I482" s="40"/>
      <c r="K482" s="2"/>
      <c r="L482" s="28">
        <f>IF(B482="","",COUNTIF($D$3:D482,D482)-IF(D482="M",COUNTIF($P$3:P482,"M"))-IF(D482="F",COUNTIF($P$3:P482,"F")))</f>
      </c>
      <c r="M482" s="2">
        <f t="shared" si="8"/>
        <v>0</v>
      </c>
    </row>
    <row r="483" spans="7:13" ht="15">
      <c r="G483" s="41"/>
      <c r="H483" s="29"/>
      <c r="I483" s="40"/>
      <c r="K483" s="2"/>
      <c r="L483" s="28">
        <f>IF(B483="","",COUNTIF($D$3:D483,D483)-IF(D483="M",COUNTIF($P$3:P483,"M"))-IF(D483="F",COUNTIF($P$3:P483,"F")))</f>
      </c>
      <c r="M483" s="2">
        <f t="shared" si="8"/>
        <v>0</v>
      </c>
    </row>
    <row r="484" spans="7:13" ht="15">
      <c r="G484" s="41"/>
      <c r="H484" s="29"/>
      <c r="I484" s="40"/>
      <c r="K484" s="2"/>
      <c r="L484" s="28">
        <f>IF(B484="","",COUNTIF($D$3:D484,D484)-IF(D484="M",COUNTIF($P$3:P484,"M"))-IF(D484="F",COUNTIF($P$3:P484,"F")))</f>
      </c>
      <c r="M484" s="2">
        <f t="shared" si="8"/>
        <v>0</v>
      </c>
    </row>
    <row r="485" spans="7:13" ht="15">
      <c r="G485" s="41"/>
      <c r="H485" s="29"/>
      <c r="I485" s="40"/>
      <c r="K485" s="2"/>
      <c r="L485" s="28">
        <f>IF(B485="","",COUNTIF($D$3:D485,D485)-IF(D485="M",COUNTIF($P$3:P485,"M"))-IF(D485="F",COUNTIF($P$3:P485,"F")))</f>
      </c>
      <c r="M485" s="2">
        <f t="shared" si="8"/>
        <v>0</v>
      </c>
    </row>
    <row r="486" spans="7:13" ht="15">
      <c r="G486" s="41"/>
      <c r="H486" s="29"/>
      <c r="I486" s="40"/>
      <c r="K486" s="2"/>
      <c r="L486" s="28">
        <f>IF(B486="","",COUNTIF($D$3:D486,D486)-IF(D486="M",COUNTIF($P$3:P486,"M"))-IF(D486="F",COUNTIF($P$3:P486,"F")))</f>
      </c>
      <c r="M486" s="2">
        <f t="shared" si="8"/>
        <v>0</v>
      </c>
    </row>
    <row r="487" spans="7:13" ht="15">
      <c r="G487" s="41"/>
      <c r="H487" s="29"/>
      <c r="I487" s="40"/>
      <c r="K487" s="2"/>
      <c r="L487" s="28">
        <f>IF(B487="","",COUNTIF($D$3:D487,D487)-IF(D487="M",COUNTIF($P$3:P487,"M"))-IF(D487="F",COUNTIF($P$3:P487,"F")))</f>
      </c>
      <c r="M487" s="2">
        <f t="shared" si="8"/>
        <v>0</v>
      </c>
    </row>
    <row r="488" spans="7:13" ht="15">
      <c r="G488" s="41"/>
      <c r="H488" s="29"/>
      <c r="I488" s="40"/>
      <c r="K488" s="2"/>
      <c r="L488" s="28">
        <f>IF(B488="","",COUNTIF($D$3:D488,D488)-IF(D488="M",COUNTIF($P$3:P488,"M"))-IF(D488="F",COUNTIF($P$3:P488,"F")))</f>
      </c>
      <c r="M488" s="2">
        <f t="shared" si="8"/>
        <v>0</v>
      </c>
    </row>
    <row r="489" spans="7:13" ht="15">
      <c r="G489" s="41"/>
      <c r="H489" s="29"/>
      <c r="I489" s="40"/>
      <c r="K489" s="2"/>
      <c r="L489" s="28">
        <f>IF(B489="","",COUNTIF($D$3:D489,D489)-IF(D489="M",COUNTIF($P$3:P489,"M"))-IF(D489="F",COUNTIF($P$3:P489,"F")))</f>
      </c>
      <c r="M489" s="2">
        <f t="shared" si="8"/>
        <v>0</v>
      </c>
    </row>
    <row r="490" spans="7:13" ht="15">
      <c r="G490" s="41"/>
      <c r="H490" s="29"/>
      <c r="I490" s="40"/>
      <c r="K490" s="2"/>
      <c r="L490" s="28">
        <f>IF(B490="","",COUNTIF($D$3:D490,D490)-IF(D490="M",COUNTIF($P$3:P490,"M"))-IF(D490="F",COUNTIF($P$3:P490,"F")))</f>
      </c>
      <c r="M490" s="2">
        <f t="shared" si="8"/>
        <v>0</v>
      </c>
    </row>
    <row r="491" spans="7:13" ht="15">
      <c r="G491" s="41"/>
      <c r="H491" s="29"/>
      <c r="I491" s="40"/>
      <c r="K491" s="2"/>
      <c r="L491" s="28">
        <f>IF(B491="","",COUNTIF($D$3:D491,D491)-IF(D491="M",COUNTIF($P$3:P491,"M"))-IF(D491="F",COUNTIF($P$3:P491,"F")))</f>
      </c>
      <c r="M491" s="2">
        <f t="shared" si="8"/>
        <v>0</v>
      </c>
    </row>
    <row r="492" spans="7:13" ht="15">
      <c r="G492" s="41"/>
      <c r="H492" s="29"/>
      <c r="I492" s="40"/>
      <c r="K492" s="2"/>
      <c r="L492" s="28">
        <f>IF(B492="","",COUNTIF($D$3:D492,D492)-IF(D492="M",COUNTIF($P$3:P492,"M"))-IF(D492="F",COUNTIF($P$3:P492,"F")))</f>
      </c>
      <c r="M492" s="2">
        <f t="shared" si="8"/>
        <v>0</v>
      </c>
    </row>
    <row r="493" spans="7:13" ht="15">
      <c r="G493" s="41"/>
      <c r="H493" s="29"/>
      <c r="I493" s="40"/>
      <c r="K493" s="2"/>
      <c r="L493" s="28">
        <f>IF(B493="","",COUNTIF($D$3:D493,D493)-IF(D493="M",COUNTIF($P$3:P493,"M"))-IF(D493="F",COUNTIF($P$3:P493,"F")))</f>
      </c>
      <c r="M493" s="2">
        <f t="shared" si="8"/>
        <v>0</v>
      </c>
    </row>
    <row r="494" spans="7:13" ht="15">
      <c r="G494" s="41"/>
      <c r="H494" s="29"/>
      <c r="I494" s="40"/>
      <c r="K494" s="2"/>
      <c r="L494" s="28">
        <f>IF(B494="","",COUNTIF($D$3:D494,D494)-IF(D494="M",COUNTIF($P$3:P494,"M"))-IF(D494="F",COUNTIF($P$3:P494,"F")))</f>
      </c>
      <c r="M494" s="2">
        <f t="shared" si="8"/>
        <v>0</v>
      </c>
    </row>
    <row r="495" spans="7:13" ht="15">
      <c r="G495" s="41"/>
      <c r="H495" s="29"/>
      <c r="I495" s="40"/>
      <c r="K495" s="2"/>
      <c r="L495" s="28">
        <f>IF(B495="","",COUNTIF($D$3:D495,D495)-IF(D495="M",COUNTIF($P$3:P495,"M"))-IF(D495="F",COUNTIF($P$3:P495,"F")))</f>
      </c>
      <c r="M495" s="2">
        <f t="shared" si="8"/>
        <v>0</v>
      </c>
    </row>
    <row r="496" spans="7:13" ht="15">
      <c r="G496" s="41"/>
      <c r="H496" s="29"/>
      <c r="I496" s="40"/>
      <c r="K496" s="2"/>
      <c r="L496" s="28">
        <f>IF(B496="","",COUNTIF($D$3:D496,D496)-IF(D496="M",COUNTIF($P$3:P496,"M"))-IF(D496="F",COUNTIF($P$3:P496,"F")))</f>
      </c>
      <c r="M496" s="2">
        <f t="shared" si="8"/>
        <v>0</v>
      </c>
    </row>
    <row r="497" spans="7:13" ht="15">
      <c r="G497" s="41"/>
      <c r="H497" s="29"/>
      <c r="I497" s="40"/>
      <c r="K497" s="2"/>
      <c r="L497" s="28">
        <f>IF(B497="","",COUNTIF($D$3:D497,D497)-IF(D497="M",COUNTIF($P$3:P497,"M"))-IF(D497="F",COUNTIF($P$3:P497,"F")))</f>
      </c>
      <c r="M497" s="2">
        <f t="shared" si="8"/>
        <v>0</v>
      </c>
    </row>
    <row r="498" spans="7:13" ht="15">
      <c r="G498" s="41"/>
      <c r="H498" s="29"/>
      <c r="I498" s="40"/>
      <c r="K498" s="2"/>
      <c r="L498" s="28">
        <f>IF(B498="","",COUNTIF($D$3:D498,D498)-IF(D498="M",COUNTIF($P$3:P498,"M"))-IF(D498="F",COUNTIF($P$3:P498,"F")))</f>
      </c>
      <c r="M498" s="2">
        <f t="shared" si="8"/>
        <v>0</v>
      </c>
    </row>
    <row r="499" spans="7:13" ht="15">
      <c r="G499" s="41"/>
      <c r="H499" s="29"/>
      <c r="I499" s="40"/>
      <c r="K499" s="2"/>
      <c r="L499" s="28">
        <f>IF(B499="","",COUNTIF($D$3:D499,D499)-IF(D499="M",COUNTIF($P$3:P499,"M"))-IF(D499="F",COUNTIF($P$3:P499,"F")))</f>
      </c>
      <c r="M499" s="2">
        <f t="shared" si="8"/>
        <v>0</v>
      </c>
    </row>
    <row r="500" spans="7:13" ht="15">
      <c r="G500" s="41"/>
      <c r="H500" s="29"/>
      <c r="I500" s="40"/>
      <c r="K500" s="2"/>
      <c r="L500" s="28">
        <f>IF(B500="","",COUNTIF($D$3:D500,D500)-IF(D500="M",COUNTIF($P$3:P500,"M"))-IF(D500="F",COUNTIF($P$3:P500,"F")))</f>
      </c>
      <c r="M500" s="2">
        <f t="shared" si="8"/>
        <v>0</v>
      </c>
    </row>
    <row r="501" spans="7:13" ht="15">
      <c r="G501" s="41"/>
      <c r="H501" s="29"/>
      <c r="I501" s="40"/>
      <c r="K501" s="2"/>
      <c r="L501" s="28">
        <f>IF(B501="","",COUNTIF($D$3:D501,D501)-IF(D501="M",COUNTIF($P$3:P501,"M"))-IF(D501="F",COUNTIF($P$3:P501,"F")))</f>
      </c>
      <c r="M501" s="2">
        <f t="shared" si="8"/>
        <v>0</v>
      </c>
    </row>
    <row r="502" spans="7:13" ht="15">
      <c r="G502" s="41"/>
      <c r="H502" s="29"/>
      <c r="I502" s="40"/>
      <c r="K502" s="2"/>
      <c r="L502" s="28">
        <f>IF(B502="","",COUNTIF($D$3:D502,D502)-IF(D502="M",COUNTIF($P$3:P502,"M"))-IF(D502="F",COUNTIF($P$3:P502,"F")))</f>
      </c>
      <c r="M502" s="2">
        <f t="shared" si="8"/>
        <v>0</v>
      </c>
    </row>
    <row r="503" spans="7:13" ht="15">
      <c r="G503" s="41"/>
      <c r="H503" s="29"/>
      <c r="I503" s="40"/>
      <c r="K503" s="2"/>
      <c r="L503" s="28">
        <f>IF(B503="","",COUNTIF($D$3:D503,D503)-IF(D503="M",COUNTIF($P$3:P503,"M"))-IF(D503="F",COUNTIF($P$3:P503,"F")))</f>
      </c>
      <c r="M503" s="2">
        <f t="shared" si="8"/>
        <v>0</v>
      </c>
    </row>
    <row r="504" spans="7:13" ht="15">
      <c r="G504" s="41"/>
      <c r="H504" s="29"/>
      <c r="I504" s="40"/>
      <c r="K504" s="2"/>
      <c r="L504" s="28">
        <f>IF(B504="","",COUNTIF($D$3:D504,D504)-IF(D504="M",COUNTIF($P$3:P504,"M"))-IF(D504="F",COUNTIF($P$3:P504,"F")))</f>
      </c>
      <c r="M504" s="2">
        <f t="shared" si="8"/>
        <v>0</v>
      </c>
    </row>
    <row r="505" spans="7:13" ht="15">
      <c r="G505" s="41"/>
      <c r="H505" s="29"/>
      <c r="I505" s="40"/>
      <c r="K505" s="2"/>
      <c r="L505" s="28">
        <f>IF(B505="","",COUNTIF($D$3:D505,D505)-IF(D505="M",COUNTIF($P$3:P505,"M"))-IF(D505="F",COUNTIF($P$3:P505,"F")))</f>
      </c>
      <c r="M505" s="2">
        <f t="shared" si="8"/>
        <v>0</v>
      </c>
    </row>
    <row r="506" spans="7:13" ht="15">
      <c r="G506" s="41"/>
      <c r="H506" s="29"/>
      <c r="I506" s="40"/>
      <c r="K506" s="2"/>
      <c r="L506" s="28">
        <f>IF(B506="","",COUNTIF($D$3:D506,D506)-IF(D506="M",COUNTIF($P$3:P506,"M"))-IF(D506="F",COUNTIF($P$3:P506,"F")))</f>
      </c>
      <c r="M506" s="2">
        <f t="shared" si="8"/>
        <v>0</v>
      </c>
    </row>
    <row r="507" spans="7:13" ht="15">
      <c r="G507" s="41"/>
      <c r="H507" s="29"/>
      <c r="I507" s="40"/>
      <c r="K507" s="2"/>
      <c r="L507" s="28">
        <f>IF(B507="","",COUNTIF($D$3:D507,D507)-IF(D507="M",COUNTIF($P$3:P507,"M"))-IF(D507="F",COUNTIF($P$3:P507,"F")))</f>
      </c>
      <c r="M507" s="2">
        <f t="shared" si="8"/>
        <v>0</v>
      </c>
    </row>
    <row r="508" spans="7:13" ht="15">
      <c r="G508" s="41"/>
      <c r="H508" s="29"/>
      <c r="I508" s="40"/>
      <c r="K508" s="2"/>
      <c r="L508" s="28">
        <f>IF(B508="","",COUNTIF($D$3:D508,D508)-IF(D508="M",COUNTIF($P$3:P508,"M"))-IF(D508="F",COUNTIF($P$3:P508,"F")))</f>
      </c>
      <c r="M508" s="2">
        <f t="shared" si="8"/>
        <v>0</v>
      </c>
    </row>
    <row r="509" spans="7:13" ht="15">
      <c r="G509" s="41"/>
      <c r="H509" s="29"/>
      <c r="I509" s="40"/>
      <c r="K509" s="2"/>
      <c r="L509" s="28">
        <f>IF(B509="","",COUNTIF($D$3:D509,D509)-IF(D509="M",COUNTIF($P$3:P509,"M"))-IF(D509="F",COUNTIF($P$3:P509,"F")))</f>
      </c>
      <c r="M509" s="2">
        <f t="shared" si="8"/>
        <v>0</v>
      </c>
    </row>
    <row r="510" spans="7:13" ht="15">
      <c r="G510" s="41"/>
      <c r="H510" s="29"/>
      <c r="I510" s="40"/>
      <c r="K510" s="2"/>
      <c r="L510" s="28">
        <f>IF(B510="","",COUNTIF($D$3:D510,D510)-IF(D510="M",COUNTIF($P$3:P510,"M"))-IF(D510="F",COUNTIF($P$3:P510,"F")))</f>
      </c>
      <c r="M510" s="2">
        <f t="shared" si="8"/>
        <v>0</v>
      </c>
    </row>
    <row r="511" spans="7:13" ht="15">
      <c r="G511" s="41"/>
      <c r="H511" s="29"/>
      <c r="I511" s="40"/>
      <c r="K511" s="2"/>
      <c r="L511" s="28">
        <f>IF(B511="","",COUNTIF($D$3:D511,D511)-IF(D511="M",COUNTIF($P$3:P511,"M"))-IF(D511="F",COUNTIF($P$3:P511,"F")))</f>
      </c>
      <c r="M511" s="2">
        <f t="shared" si="8"/>
        <v>0</v>
      </c>
    </row>
    <row r="512" spans="7:13" ht="15">
      <c r="G512" s="41"/>
      <c r="H512" s="29"/>
      <c r="I512" s="40"/>
      <c r="K512" s="2"/>
      <c r="L512" s="28">
        <f>IF(B512="","",COUNTIF($D$3:D512,D512)-IF(D512="M",COUNTIF($P$3:P512,"M"))-IF(D512="F",COUNTIF($P$3:P512,"F")))</f>
      </c>
      <c r="M512" s="2">
        <f t="shared" si="8"/>
        <v>0</v>
      </c>
    </row>
    <row r="513" spans="7:13" ht="15">
      <c r="G513" s="41"/>
      <c r="H513" s="29"/>
      <c r="I513" s="40"/>
      <c r="K513" s="2"/>
      <c r="L513" s="28">
        <f>IF(B513="","",COUNTIF($D$3:D513,D513)-IF(D513="M",COUNTIF($P$3:P513,"M"))-IF(D513="F",COUNTIF($P$3:P513,"F")))</f>
      </c>
      <c r="M513" s="2">
        <f t="shared" si="8"/>
        <v>0</v>
      </c>
    </row>
    <row r="514" spans="7:13" ht="15">
      <c r="G514" s="41"/>
      <c r="H514" s="29"/>
      <c r="I514" s="40"/>
      <c r="K514" s="2"/>
      <c r="L514" s="28">
        <f>IF(B514="","",COUNTIF($D$3:D514,D514)-IF(D514="M",COUNTIF($P$3:P514,"M"))-IF(D514="F",COUNTIF($P$3:P514,"F")))</f>
      </c>
      <c r="M514" s="2">
        <f t="shared" si="8"/>
        <v>0</v>
      </c>
    </row>
    <row r="515" spans="7:13" ht="15">
      <c r="G515" s="41"/>
      <c r="H515" s="29"/>
      <c r="I515" s="40"/>
      <c r="K515" s="2"/>
      <c r="L515" s="28">
        <f>IF(B515="","",COUNTIF($D$3:D515,D515)-IF(D515="M",COUNTIF($P$3:P515,"M"))-IF(D515="F",COUNTIF($P$3:P515,"F")))</f>
      </c>
      <c r="M515" s="2">
        <f t="shared" si="8"/>
        <v>0</v>
      </c>
    </row>
    <row r="516" spans="7:13" ht="15">
      <c r="G516" s="41"/>
      <c r="H516" s="29"/>
      <c r="I516" s="40"/>
      <c r="K516" s="2"/>
      <c r="L516" s="28">
        <f>IF(B516="","",COUNTIF($D$3:D516,D516)-IF(D516="M",COUNTIF($P$3:P516,"M"))-IF(D516="F",COUNTIF($P$3:P516,"F")))</f>
      </c>
      <c r="M516" s="2">
        <f t="shared" si="8"/>
        <v>0</v>
      </c>
    </row>
    <row r="517" spans="7:13" ht="15">
      <c r="G517" s="41"/>
      <c r="H517" s="29"/>
      <c r="I517" s="40"/>
      <c r="K517" s="2"/>
      <c r="L517" s="28">
        <f>IF(B517="","",COUNTIF($D$3:D517,D517)-IF(D517="M",COUNTIF($P$3:P517,"M"))-IF(D517="F",COUNTIF($P$3:P517,"F")))</f>
      </c>
      <c r="M517" s="2">
        <f t="shared" si="8"/>
        <v>0</v>
      </c>
    </row>
    <row r="518" spans="7:13" ht="15">
      <c r="G518" s="41"/>
      <c r="H518" s="29"/>
      <c r="I518" s="40"/>
      <c r="K518" s="2"/>
      <c r="L518" s="28">
        <f>IF(B518="","",COUNTIF($D$3:D518,D518)-IF(D518="M",COUNTIF($P$3:P518,"M"))-IF(D518="F",COUNTIF($P$3:P518,"F")))</f>
      </c>
      <c r="M518" s="2">
        <f aca="true" t="shared" si="9" ref="M518:M581">A518</f>
        <v>0</v>
      </c>
    </row>
    <row r="519" spans="7:13" ht="15">
      <c r="G519" s="41"/>
      <c r="H519" s="29"/>
      <c r="I519" s="40"/>
      <c r="K519" s="2"/>
      <c r="L519" s="28">
        <f>IF(B519="","",COUNTIF($D$3:D519,D519)-IF(D519="M",COUNTIF($P$3:P519,"M"))-IF(D519="F",COUNTIF($P$3:P519,"F")))</f>
      </c>
      <c r="M519" s="2">
        <f t="shared" si="9"/>
        <v>0</v>
      </c>
    </row>
    <row r="520" spans="7:13" ht="15">
      <c r="G520" s="41"/>
      <c r="H520" s="29"/>
      <c r="I520" s="40"/>
      <c r="K520" s="2"/>
      <c r="L520" s="28">
        <f>IF(B520="","",COUNTIF($D$3:D520,D520)-IF(D520="M",COUNTIF($P$3:P520,"M"))-IF(D520="F",COUNTIF($P$3:P520,"F")))</f>
      </c>
      <c r="M520" s="2">
        <f t="shared" si="9"/>
        <v>0</v>
      </c>
    </row>
    <row r="521" spans="7:13" ht="15">
      <c r="G521" s="41"/>
      <c r="H521" s="29"/>
      <c r="I521" s="40"/>
      <c r="K521" s="2"/>
      <c r="L521" s="28">
        <f>IF(B521="","",COUNTIF($D$3:D521,D521)-IF(D521="M",COUNTIF($P$3:P521,"M"))-IF(D521="F",COUNTIF($P$3:P521,"F")))</f>
      </c>
      <c r="M521" s="2">
        <f t="shared" si="9"/>
        <v>0</v>
      </c>
    </row>
    <row r="522" spans="7:13" ht="15">
      <c r="G522" s="41"/>
      <c r="H522" s="29"/>
      <c r="I522" s="40"/>
      <c r="K522" s="2"/>
      <c r="L522" s="28">
        <f>IF(B522="","",COUNTIF($D$3:D522,D522)-IF(D522="M",COUNTIF($P$3:P522,"M"))-IF(D522="F",COUNTIF($P$3:P522,"F")))</f>
      </c>
      <c r="M522" s="2">
        <f t="shared" si="9"/>
        <v>0</v>
      </c>
    </row>
    <row r="523" spans="7:13" ht="15">
      <c r="G523" s="41"/>
      <c r="H523" s="29"/>
      <c r="I523" s="40"/>
      <c r="K523" s="2"/>
      <c r="L523" s="28">
        <f>IF(B523="","",COUNTIF($D$3:D523,D523)-IF(D523="M",COUNTIF($P$3:P523,"M"))-IF(D523="F",COUNTIF($P$3:P523,"F")))</f>
      </c>
      <c r="M523" s="2">
        <f t="shared" si="9"/>
        <v>0</v>
      </c>
    </row>
    <row r="524" spans="7:13" ht="15">
      <c r="G524" s="41"/>
      <c r="H524" s="29"/>
      <c r="I524" s="40"/>
      <c r="K524" s="2"/>
      <c r="L524" s="28">
        <f>IF(B524="","",COUNTIF($D$3:D524,D524)-IF(D524="M",COUNTIF($P$3:P524,"M"))-IF(D524="F",COUNTIF($P$3:P524,"F")))</f>
      </c>
      <c r="M524" s="2">
        <f t="shared" si="9"/>
        <v>0</v>
      </c>
    </row>
    <row r="525" spans="7:13" ht="15">
      <c r="G525" s="41"/>
      <c r="H525" s="29"/>
      <c r="I525" s="40"/>
      <c r="K525" s="2"/>
      <c r="L525" s="28">
        <f>IF(B525="","",COUNTIF($D$3:D525,D525)-IF(D525="M",COUNTIF($P$3:P525,"M"))-IF(D525="F",COUNTIF($P$3:P525,"F")))</f>
      </c>
      <c r="M525" s="2">
        <f t="shared" si="9"/>
        <v>0</v>
      </c>
    </row>
    <row r="526" spans="7:13" ht="15">
      <c r="G526" s="41"/>
      <c r="H526" s="29"/>
      <c r="I526" s="40"/>
      <c r="K526" s="2"/>
      <c r="L526" s="28">
        <f>IF(B526="","",COUNTIF($D$3:D526,D526)-IF(D526="M",COUNTIF($P$3:P526,"M"))-IF(D526="F",COUNTIF($P$3:P526,"F")))</f>
      </c>
      <c r="M526" s="2">
        <f t="shared" si="9"/>
        <v>0</v>
      </c>
    </row>
    <row r="527" spans="7:13" ht="15">
      <c r="G527" s="41"/>
      <c r="H527" s="29"/>
      <c r="I527" s="40"/>
      <c r="K527" s="2"/>
      <c r="L527" s="28">
        <f>IF(B527="","",COUNTIF($D$3:D527,D527)-IF(D527="M",COUNTIF($P$3:P527,"M"))-IF(D527="F",COUNTIF($P$3:P527,"F")))</f>
      </c>
      <c r="M527" s="2">
        <f t="shared" si="9"/>
        <v>0</v>
      </c>
    </row>
    <row r="528" spans="7:13" ht="15">
      <c r="G528" s="41"/>
      <c r="H528" s="29"/>
      <c r="I528" s="40"/>
      <c r="K528" s="2"/>
      <c r="L528" s="28">
        <f>IF(B528="","",COUNTIF($D$3:D528,D528)-IF(D528="M",COUNTIF($P$3:P528,"M"))-IF(D528="F",COUNTIF($P$3:P528,"F")))</f>
      </c>
      <c r="M528" s="2">
        <f t="shared" si="9"/>
        <v>0</v>
      </c>
    </row>
    <row r="529" spans="7:13" ht="15">
      <c r="G529" s="41"/>
      <c r="H529" s="29"/>
      <c r="I529" s="40"/>
      <c r="K529" s="2"/>
      <c r="L529" s="28">
        <f>IF(B529="","",COUNTIF($D$3:D529,D529)-IF(D529="M",COUNTIF($P$3:P529,"M"))-IF(D529="F",COUNTIF($P$3:P529,"F")))</f>
      </c>
      <c r="M529" s="2">
        <f t="shared" si="9"/>
        <v>0</v>
      </c>
    </row>
    <row r="530" spans="7:13" ht="15">
      <c r="G530" s="41"/>
      <c r="H530" s="29"/>
      <c r="I530" s="40"/>
      <c r="K530" s="2"/>
      <c r="L530" s="28">
        <f>IF(B530="","",COUNTIF($D$3:D530,D530)-IF(D530="M",COUNTIF($P$3:P530,"M"))-IF(D530="F",COUNTIF($P$3:P530,"F")))</f>
      </c>
      <c r="M530" s="2">
        <f t="shared" si="9"/>
        <v>0</v>
      </c>
    </row>
    <row r="531" spans="7:13" ht="15">
      <c r="G531" s="41"/>
      <c r="H531" s="29"/>
      <c r="I531" s="40"/>
      <c r="K531" s="2"/>
      <c r="L531" s="28">
        <f>IF(B531="","",COUNTIF($D$3:D531,D531)-IF(D531="M",COUNTIF($P$3:P531,"M"))-IF(D531="F",COUNTIF($P$3:P531,"F")))</f>
      </c>
      <c r="M531" s="2">
        <f t="shared" si="9"/>
        <v>0</v>
      </c>
    </row>
    <row r="532" spans="7:13" ht="15">
      <c r="G532" s="41"/>
      <c r="H532" s="29"/>
      <c r="I532" s="40"/>
      <c r="K532" s="2"/>
      <c r="L532" s="28">
        <f>IF(B532="","",COUNTIF($D$3:D532,D532)-IF(D532="M",COUNTIF($P$3:P532,"M"))-IF(D532="F",COUNTIF($P$3:P532,"F")))</f>
      </c>
      <c r="M532" s="2">
        <f t="shared" si="9"/>
        <v>0</v>
      </c>
    </row>
    <row r="533" spans="7:13" ht="15">
      <c r="G533" s="41"/>
      <c r="H533" s="29"/>
      <c r="I533" s="40"/>
      <c r="K533" s="2"/>
      <c r="L533" s="28">
        <f>IF(B533="","",COUNTIF($D$3:D533,D533)-IF(D533="M",COUNTIF($P$3:P533,"M"))-IF(D533="F",COUNTIF($P$3:P533,"F")))</f>
      </c>
      <c r="M533" s="2">
        <f t="shared" si="9"/>
        <v>0</v>
      </c>
    </row>
    <row r="534" spans="7:13" ht="15">
      <c r="G534" s="41"/>
      <c r="H534" s="29"/>
      <c r="I534" s="40"/>
      <c r="K534" s="2"/>
      <c r="L534" s="28">
        <f>IF(B534="","",COUNTIF($D$3:D534,D534)-IF(D534="M",COUNTIF($P$3:P534,"M"))-IF(D534="F",COUNTIF($P$3:P534,"F")))</f>
      </c>
      <c r="M534" s="2">
        <f t="shared" si="9"/>
        <v>0</v>
      </c>
    </row>
    <row r="535" spans="7:13" ht="15">
      <c r="G535" s="41"/>
      <c r="H535" s="29"/>
      <c r="I535" s="40"/>
      <c r="K535" s="2"/>
      <c r="L535" s="28">
        <f>IF(B535="","",COUNTIF($D$3:D535,D535)-IF(D535="M",COUNTIF($P$3:P535,"M"))-IF(D535="F",COUNTIF($P$3:P535,"F")))</f>
      </c>
      <c r="M535" s="2">
        <f t="shared" si="9"/>
        <v>0</v>
      </c>
    </row>
    <row r="536" spans="7:13" ht="15">
      <c r="G536" s="41"/>
      <c r="H536" s="29"/>
      <c r="I536" s="40"/>
      <c r="K536" s="2"/>
      <c r="L536" s="28">
        <f>IF(B536="","",COUNTIF($D$3:D536,D536)-IF(D536="M",COUNTIF($P$3:P536,"M"))-IF(D536="F",COUNTIF($P$3:P536,"F")))</f>
      </c>
      <c r="M536" s="2">
        <f t="shared" si="9"/>
        <v>0</v>
      </c>
    </row>
    <row r="537" spans="7:13" ht="15">
      <c r="G537" s="41"/>
      <c r="H537" s="29"/>
      <c r="I537" s="40"/>
      <c r="K537" s="2"/>
      <c r="L537" s="28">
        <f>IF(B537="","",COUNTIF($D$3:D537,D537)-IF(D537="M",COUNTIF($P$3:P537,"M"))-IF(D537="F",COUNTIF($P$3:P537,"F")))</f>
      </c>
      <c r="M537" s="2">
        <f t="shared" si="9"/>
        <v>0</v>
      </c>
    </row>
    <row r="538" spans="7:13" ht="15">
      <c r="G538" s="41"/>
      <c r="H538" s="29"/>
      <c r="I538" s="40"/>
      <c r="K538" s="2"/>
      <c r="L538" s="28">
        <f>IF(B538="","",COUNTIF($D$3:D538,D538)-IF(D538="M",COUNTIF($P$3:P538,"M"))-IF(D538="F",COUNTIF($P$3:P538,"F")))</f>
      </c>
      <c r="M538" s="2">
        <f t="shared" si="9"/>
        <v>0</v>
      </c>
    </row>
    <row r="539" spans="7:13" ht="15">
      <c r="G539" s="41"/>
      <c r="H539" s="29"/>
      <c r="I539" s="40"/>
      <c r="K539" s="2"/>
      <c r="L539" s="28">
        <f>IF(B539="","",COUNTIF($D$3:D539,D539)-IF(D539="M",COUNTIF($P$3:P539,"M"))-IF(D539="F",COUNTIF($P$3:P539,"F")))</f>
      </c>
      <c r="M539" s="2">
        <f t="shared" si="9"/>
        <v>0</v>
      </c>
    </row>
    <row r="540" spans="7:13" ht="15">
      <c r="G540" s="41"/>
      <c r="H540" s="29"/>
      <c r="I540" s="40"/>
      <c r="K540" s="2"/>
      <c r="L540" s="28">
        <f>IF(B540="","",COUNTIF($D$3:D540,D540)-IF(D540="M",COUNTIF($P$3:P540,"M"))-IF(D540="F",COUNTIF($P$3:P540,"F")))</f>
      </c>
      <c r="M540" s="2">
        <f t="shared" si="9"/>
        <v>0</v>
      </c>
    </row>
    <row r="541" spans="7:13" ht="15">
      <c r="G541" s="41"/>
      <c r="H541" s="29"/>
      <c r="I541" s="40"/>
      <c r="K541" s="2"/>
      <c r="L541" s="28">
        <f>IF(B541="","",COUNTIF($D$3:D541,D541)-IF(D541="M",COUNTIF($P$3:P541,"M"))-IF(D541="F",COUNTIF($P$3:P541,"F")))</f>
      </c>
      <c r="M541" s="2">
        <f t="shared" si="9"/>
        <v>0</v>
      </c>
    </row>
    <row r="542" spans="7:13" ht="15">
      <c r="G542" s="41"/>
      <c r="H542" s="29"/>
      <c r="I542" s="40"/>
      <c r="K542" s="2"/>
      <c r="L542" s="28">
        <f>IF(B542="","",COUNTIF($D$3:D542,D542)-IF(D542="M",COUNTIF($P$3:P542,"M"))-IF(D542="F",COUNTIF($P$3:P542,"F")))</f>
      </c>
      <c r="M542" s="2">
        <f t="shared" si="9"/>
        <v>0</v>
      </c>
    </row>
    <row r="543" spans="7:13" ht="15">
      <c r="G543" s="41"/>
      <c r="H543" s="29"/>
      <c r="I543" s="40"/>
      <c r="K543" s="2"/>
      <c r="L543" s="28">
        <f>IF(B543="","",COUNTIF($D$3:D543,D543)-IF(D543="M",COUNTIF($P$3:P543,"M"))-IF(D543="F",COUNTIF($P$3:P543,"F")))</f>
      </c>
      <c r="M543" s="2">
        <f t="shared" si="9"/>
        <v>0</v>
      </c>
    </row>
    <row r="544" spans="7:13" ht="15">
      <c r="G544" s="41"/>
      <c r="H544" s="29"/>
      <c r="I544" s="40"/>
      <c r="K544" s="2"/>
      <c r="L544" s="28">
        <f>IF(B544="","",COUNTIF($D$3:D544,D544)-IF(D544="M",COUNTIF($P$3:P544,"M"))-IF(D544="F",COUNTIF($P$3:P544,"F")))</f>
      </c>
      <c r="M544" s="2">
        <f t="shared" si="9"/>
        <v>0</v>
      </c>
    </row>
    <row r="545" spans="7:13" ht="15">
      <c r="G545" s="41"/>
      <c r="H545" s="29"/>
      <c r="I545" s="40"/>
      <c r="K545" s="2"/>
      <c r="L545" s="28">
        <f>IF(B545="","",COUNTIF($D$3:D545,D545)-IF(D545="M",COUNTIF($P$3:P545,"M"))-IF(D545="F",COUNTIF($P$3:P545,"F")))</f>
      </c>
      <c r="M545" s="2">
        <f t="shared" si="9"/>
        <v>0</v>
      </c>
    </row>
    <row r="546" spans="7:13" ht="15">
      <c r="G546" s="41"/>
      <c r="H546" s="29"/>
      <c r="I546" s="40"/>
      <c r="K546" s="2"/>
      <c r="L546" s="28">
        <f>IF(B546="","",COUNTIF($D$3:D546,D546)-IF(D546="M",COUNTIF($P$3:P546,"M"))-IF(D546="F",COUNTIF($P$3:P546,"F")))</f>
      </c>
      <c r="M546" s="2">
        <f t="shared" si="9"/>
        <v>0</v>
      </c>
    </row>
    <row r="547" spans="7:13" ht="15">
      <c r="G547" s="41"/>
      <c r="H547" s="29"/>
      <c r="I547" s="40"/>
      <c r="K547" s="2"/>
      <c r="L547" s="28">
        <f>IF(B547="","",COUNTIF($D$3:D547,D547)-IF(D547="M",COUNTIF($P$3:P547,"M"))-IF(D547="F",COUNTIF($P$3:P547,"F")))</f>
      </c>
      <c r="M547" s="2">
        <f t="shared" si="9"/>
        <v>0</v>
      </c>
    </row>
    <row r="548" spans="7:13" ht="15">
      <c r="G548" s="41"/>
      <c r="H548" s="29"/>
      <c r="I548" s="40"/>
      <c r="K548" s="2"/>
      <c r="L548" s="28">
        <f>IF(B548="","",COUNTIF($D$3:D548,D548)-IF(D548="M",COUNTIF($P$3:P548,"M"))-IF(D548="F",COUNTIF($P$3:P548,"F")))</f>
      </c>
      <c r="M548" s="2">
        <f t="shared" si="9"/>
        <v>0</v>
      </c>
    </row>
    <row r="549" spans="7:13" ht="15">
      <c r="G549" s="41"/>
      <c r="H549" s="29"/>
      <c r="I549" s="40"/>
      <c r="K549" s="2"/>
      <c r="L549" s="28">
        <f>IF(B549="","",COUNTIF($D$3:D549,D549)-IF(D549="M",COUNTIF($P$3:P549,"M"))-IF(D549="F",COUNTIF($P$3:P549,"F")))</f>
      </c>
      <c r="M549" s="2">
        <f t="shared" si="9"/>
        <v>0</v>
      </c>
    </row>
    <row r="550" spans="7:13" ht="15">
      <c r="G550" s="41"/>
      <c r="H550" s="29"/>
      <c r="I550" s="40"/>
      <c r="K550" s="2"/>
      <c r="L550" s="28">
        <f>IF(B550="","",COUNTIF($D$3:D550,D550)-IF(D550="M",COUNTIF($P$3:P550,"M"))-IF(D550="F",COUNTIF($P$3:P550,"F")))</f>
      </c>
      <c r="M550" s="2">
        <f t="shared" si="9"/>
        <v>0</v>
      </c>
    </row>
    <row r="551" spans="7:13" ht="15">
      <c r="G551" s="41"/>
      <c r="H551" s="29"/>
      <c r="I551" s="40"/>
      <c r="K551" s="2"/>
      <c r="L551" s="28">
        <f>IF(B551="","",COUNTIF($D$3:D551,D551)-IF(D551="M",COUNTIF($P$3:P551,"M"))-IF(D551="F",COUNTIF($P$3:P551,"F")))</f>
      </c>
      <c r="M551" s="2">
        <f t="shared" si="9"/>
        <v>0</v>
      </c>
    </row>
    <row r="552" spans="7:13" ht="15">
      <c r="G552" s="41"/>
      <c r="H552" s="29"/>
      <c r="I552" s="40"/>
      <c r="K552" s="2"/>
      <c r="L552" s="28">
        <f>IF(B552="","",COUNTIF($D$3:D552,D552)-IF(D552="M",COUNTIF($P$3:P552,"M"))-IF(D552="F",COUNTIF($P$3:P552,"F")))</f>
      </c>
      <c r="M552" s="2">
        <f t="shared" si="9"/>
        <v>0</v>
      </c>
    </row>
    <row r="553" spans="7:13" ht="15">
      <c r="G553" s="41"/>
      <c r="H553" s="29"/>
      <c r="I553" s="40"/>
      <c r="K553" s="2"/>
      <c r="L553" s="28">
        <f>IF(B553="","",COUNTIF($D$3:D553,D553)-IF(D553="M",COUNTIF($P$3:P553,"M"))-IF(D553="F",COUNTIF($P$3:P553,"F")))</f>
      </c>
      <c r="M553" s="2">
        <f t="shared" si="9"/>
        <v>0</v>
      </c>
    </row>
    <row r="554" spans="7:13" ht="15">
      <c r="G554" s="41"/>
      <c r="H554" s="29"/>
      <c r="I554" s="40"/>
      <c r="K554" s="2"/>
      <c r="L554" s="28">
        <f>IF(B554="","",COUNTIF($D$3:D554,D554)-IF(D554="M",COUNTIF($P$3:P554,"M"))-IF(D554="F",COUNTIF($P$3:P554,"F")))</f>
      </c>
      <c r="M554" s="2">
        <f t="shared" si="9"/>
        <v>0</v>
      </c>
    </row>
    <row r="555" spans="7:13" ht="15">
      <c r="G555" s="41"/>
      <c r="H555" s="29"/>
      <c r="I555" s="40"/>
      <c r="K555" s="2"/>
      <c r="L555" s="28">
        <f>IF(B555="","",COUNTIF($D$3:D555,D555)-IF(D555="M",COUNTIF($P$3:P555,"M"))-IF(D555="F",COUNTIF($P$3:P555,"F")))</f>
      </c>
      <c r="M555" s="2">
        <f t="shared" si="9"/>
        <v>0</v>
      </c>
    </row>
    <row r="556" spans="7:13" ht="15">
      <c r="G556" s="41"/>
      <c r="H556" s="29"/>
      <c r="I556" s="40"/>
      <c r="K556" s="2"/>
      <c r="L556" s="28">
        <f>IF(B556="","",COUNTIF($D$3:D556,D556)-IF(D556="M",COUNTIF($P$3:P556,"M"))-IF(D556="F",COUNTIF($P$3:P556,"F")))</f>
      </c>
      <c r="M556" s="2">
        <f t="shared" si="9"/>
        <v>0</v>
      </c>
    </row>
    <row r="557" spans="7:13" ht="15">
      <c r="G557" s="41"/>
      <c r="H557" s="29"/>
      <c r="I557" s="40"/>
      <c r="K557" s="2"/>
      <c r="L557" s="28">
        <f>IF(B557="","",COUNTIF($D$3:D557,D557)-IF(D557="M",COUNTIF($P$3:P557,"M"))-IF(D557="F",COUNTIF($P$3:P557,"F")))</f>
      </c>
      <c r="M557" s="2">
        <f t="shared" si="9"/>
        <v>0</v>
      </c>
    </row>
    <row r="558" spans="7:13" ht="15">
      <c r="G558" s="41"/>
      <c r="H558" s="29"/>
      <c r="I558" s="40"/>
      <c r="K558" s="2"/>
      <c r="L558" s="28">
        <f>IF(B558="","",COUNTIF($D$3:D558,D558)-IF(D558="M",COUNTIF($P$3:P558,"M"))-IF(D558="F",COUNTIF($P$3:P558,"F")))</f>
      </c>
      <c r="M558" s="2">
        <f t="shared" si="9"/>
        <v>0</v>
      </c>
    </row>
    <row r="559" spans="7:13" ht="15">
      <c r="G559" s="41"/>
      <c r="H559" s="29"/>
      <c r="I559" s="40"/>
      <c r="K559" s="2"/>
      <c r="L559" s="28">
        <f>IF(B559="","",COUNTIF($D$3:D559,D559)-IF(D559="M",COUNTIF($P$3:P559,"M"))-IF(D559="F",COUNTIF($P$3:P559,"F")))</f>
      </c>
      <c r="M559" s="2">
        <f t="shared" si="9"/>
        <v>0</v>
      </c>
    </row>
    <row r="560" spans="7:13" ht="15">
      <c r="G560" s="41"/>
      <c r="H560" s="29"/>
      <c r="I560" s="40"/>
      <c r="K560" s="2"/>
      <c r="L560" s="28">
        <f>IF(B560="","",COUNTIF($D$3:D560,D560)-IF(D560="M",COUNTIF($P$3:P560,"M"))-IF(D560="F",COUNTIF($P$3:P560,"F")))</f>
      </c>
      <c r="M560" s="2">
        <f t="shared" si="9"/>
        <v>0</v>
      </c>
    </row>
    <row r="561" spans="7:13" ht="15">
      <c r="G561" s="41"/>
      <c r="H561" s="29"/>
      <c r="I561" s="40"/>
      <c r="K561" s="2"/>
      <c r="L561" s="28">
        <f>IF(B561="","",COUNTIF($D$3:D561,D561)-IF(D561="M",COUNTIF($P$3:P561,"M"))-IF(D561="F",COUNTIF($P$3:P561,"F")))</f>
      </c>
      <c r="M561" s="2">
        <f t="shared" si="9"/>
        <v>0</v>
      </c>
    </row>
    <row r="562" spans="7:13" ht="15">
      <c r="G562" s="41"/>
      <c r="H562" s="29"/>
      <c r="I562" s="40"/>
      <c r="K562" s="2"/>
      <c r="L562" s="28">
        <f>IF(B562="","",COUNTIF($D$3:D562,D562)-IF(D562="M",COUNTIF($P$3:P562,"M"))-IF(D562="F",COUNTIF($P$3:P562,"F")))</f>
      </c>
      <c r="M562" s="2">
        <f t="shared" si="9"/>
        <v>0</v>
      </c>
    </row>
    <row r="563" spans="7:13" ht="15">
      <c r="G563" s="41"/>
      <c r="H563" s="29"/>
      <c r="I563" s="40"/>
      <c r="K563" s="2"/>
      <c r="L563" s="28">
        <f>IF(B563="","",COUNTIF($D$3:D563,D563)-IF(D563="M",COUNTIF($P$3:P563,"M"))-IF(D563="F",COUNTIF($P$3:P563,"F")))</f>
      </c>
      <c r="M563" s="2">
        <f t="shared" si="9"/>
        <v>0</v>
      </c>
    </row>
    <row r="564" spans="7:13" ht="15">
      <c r="G564" s="41"/>
      <c r="H564" s="29"/>
      <c r="I564" s="40"/>
      <c r="K564" s="2"/>
      <c r="L564" s="28">
        <f>IF(B564="","",COUNTIF($D$3:D564,D564)-IF(D564="M",COUNTIF($P$3:P564,"M"))-IF(D564="F",COUNTIF($P$3:P564,"F")))</f>
      </c>
      <c r="M564" s="2">
        <f t="shared" si="9"/>
        <v>0</v>
      </c>
    </row>
    <row r="565" spans="7:13" ht="15">
      <c r="G565" s="41"/>
      <c r="H565" s="29"/>
      <c r="I565" s="40"/>
      <c r="K565" s="2"/>
      <c r="L565" s="28">
        <f>IF(B565="","",COUNTIF($D$3:D565,D565)-IF(D565="M",COUNTIF($P$3:P565,"M"))-IF(D565="F",COUNTIF($P$3:P565,"F")))</f>
      </c>
      <c r="M565" s="2">
        <f t="shared" si="9"/>
        <v>0</v>
      </c>
    </row>
    <row r="566" spans="7:13" ht="15">
      <c r="G566" s="41"/>
      <c r="H566" s="29"/>
      <c r="I566" s="40"/>
      <c r="K566" s="2"/>
      <c r="L566" s="28">
        <f>IF(B566="","",COUNTIF($D$3:D566,D566)-IF(D566="M",COUNTIF($P$3:P566,"M"))-IF(D566="F",COUNTIF($P$3:P566,"F")))</f>
      </c>
      <c r="M566" s="2">
        <f t="shared" si="9"/>
        <v>0</v>
      </c>
    </row>
    <row r="567" spans="7:13" ht="15">
      <c r="G567" s="41"/>
      <c r="H567" s="29"/>
      <c r="I567" s="40"/>
      <c r="K567" s="2"/>
      <c r="L567" s="28">
        <f>IF(B567="","",COUNTIF($D$3:D567,D567)-IF(D567="M",COUNTIF($P$3:P567,"M"))-IF(D567="F",COUNTIF($P$3:P567,"F")))</f>
      </c>
      <c r="M567" s="2">
        <f t="shared" si="9"/>
        <v>0</v>
      </c>
    </row>
    <row r="568" spans="7:13" ht="15">
      <c r="G568" s="41"/>
      <c r="H568" s="29"/>
      <c r="I568" s="40"/>
      <c r="K568" s="2"/>
      <c r="L568" s="28">
        <f>IF(B568="","",COUNTIF($D$3:D568,D568)-IF(D568="M",COUNTIF($P$3:P568,"M"))-IF(D568="F",COUNTIF($P$3:P568,"F")))</f>
      </c>
      <c r="M568" s="2">
        <f t="shared" si="9"/>
        <v>0</v>
      </c>
    </row>
    <row r="569" spans="7:13" ht="15">
      <c r="G569" s="41"/>
      <c r="H569" s="29"/>
      <c r="I569" s="40"/>
      <c r="K569" s="2"/>
      <c r="L569" s="28">
        <f>IF(B569="","",COUNTIF($D$3:D569,D569)-IF(D569="M",COUNTIF($P$3:P569,"M"))-IF(D569="F",COUNTIF($P$3:P569,"F")))</f>
      </c>
      <c r="M569" s="2">
        <f t="shared" si="9"/>
        <v>0</v>
      </c>
    </row>
    <row r="570" spans="7:13" ht="15">
      <c r="G570" s="41"/>
      <c r="H570" s="29"/>
      <c r="I570" s="40"/>
      <c r="K570" s="2"/>
      <c r="L570" s="28">
        <f>IF(B570="","",COUNTIF($D$3:D570,D570)-IF(D570="M",COUNTIF($P$3:P570,"M"))-IF(D570="F",COUNTIF($P$3:P570,"F")))</f>
      </c>
      <c r="M570" s="2">
        <f t="shared" si="9"/>
        <v>0</v>
      </c>
    </row>
    <row r="571" spans="7:13" ht="15">
      <c r="G571" s="41"/>
      <c r="H571" s="29"/>
      <c r="I571" s="40"/>
      <c r="K571" s="2"/>
      <c r="L571" s="28">
        <f>IF(B571="","",COUNTIF($D$3:D571,D571)-IF(D571="M",COUNTIF($P$3:P571,"M"))-IF(D571="F",COUNTIF($P$3:P571,"F")))</f>
      </c>
      <c r="M571" s="2">
        <f t="shared" si="9"/>
        <v>0</v>
      </c>
    </row>
    <row r="572" spans="7:13" ht="15">
      <c r="G572" s="41"/>
      <c r="H572" s="29"/>
      <c r="I572" s="40"/>
      <c r="K572" s="2"/>
      <c r="L572" s="28">
        <f>IF(B572="","",COUNTIF($D$3:D572,D572)-IF(D572="M",COUNTIF($P$3:P572,"M"))-IF(D572="F",COUNTIF($P$3:P572,"F")))</f>
      </c>
      <c r="M572" s="2">
        <f t="shared" si="9"/>
        <v>0</v>
      </c>
    </row>
    <row r="573" spans="7:13" ht="15">
      <c r="G573" s="41"/>
      <c r="H573" s="29"/>
      <c r="I573" s="40"/>
      <c r="K573" s="2"/>
      <c r="L573" s="28">
        <f>IF(B573="","",COUNTIF($D$3:D573,D573)-IF(D573="M",COUNTIF($P$3:P573,"M"))-IF(D573="F",COUNTIF($P$3:P573,"F")))</f>
      </c>
      <c r="M573" s="2">
        <f t="shared" si="9"/>
        <v>0</v>
      </c>
    </row>
    <row r="574" spans="7:13" ht="15">
      <c r="G574" s="41"/>
      <c r="H574" s="29"/>
      <c r="I574" s="40"/>
      <c r="K574" s="2"/>
      <c r="L574" s="28">
        <f>IF(B574="","",COUNTIF($D$3:D574,D574)-IF(D574="M",COUNTIF($P$3:P574,"M"))-IF(D574="F",COUNTIF($P$3:P574,"F")))</f>
      </c>
      <c r="M574" s="2">
        <f t="shared" si="9"/>
        <v>0</v>
      </c>
    </row>
    <row r="575" spans="7:13" ht="15">
      <c r="G575" s="41"/>
      <c r="H575" s="29"/>
      <c r="I575" s="40"/>
      <c r="K575" s="2"/>
      <c r="L575" s="28">
        <f>IF(B575="","",COUNTIF($D$3:D575,D575)-IF(D575="M",COUNTIF($P$3:P575,"M"))-IF(D575="F",COUNTIF($P$3:P575,"F")))</f>
      </c>
      <c r="M575" s="2">
        <f t="shared" si="9"/>
        <v>0</v>
      </c>
    </row>
    <row r="576" spans="7:13" ht="15">
      <c r="G576" s="41"/>
      <c r="H576" s="29"/>
      <c r="I576" s="40"/>
      <c r="K576" s="2"/>
      <c r="L576" s="28">
        <f>IF(B576="","",COUNTIF($D$3:D576,D576)-IF(D576="M",COUNTIF($P$3:P576,"M"))-IF(D576="F",COUNTIF($P$3:P576,"F")))</f>
      </c>
      <c r="M576" s="2">
        <f t="shared" si="9"/>
        <v>0</v>
      </c>
    </row>
    <row r="577" spans="7:13" ht="15">
      <c r="G577" s="41"/>
      <c r="H577" s="29"/>
      <c r="I577" s="40"/>
      <c r="K577" s="2"/>
      <c r="L577" s="28">
        <f>IF(B577="","",COUNTIF($D$3:D577,D577)-IF(D577="M",COUNTIF($P$3:P577,"M"))-IF(D577="F",COUNTIF($P$3:P577,"F")))</f>
      </c>
      <c r="M577" s="2">
        <f t="shared" si="9"/>
        <v>0</v>
      </c>
    </row>
    <row r="578" spans="7:13" ht="15">
      <c r="G578" s="41"/>
      <c r="H578" s="29"/>
      <c r="I578" s="40"/>
      <c r="K578" s="2"/>
      <c r="L578" s="28">
        <f>IF(B578="","",COUNTIF($D$3:D578,D578)-IF(D578="M",COUNTIF($P$3:P578,"M"))-IF(D578="F",COUNTIF($P$3:P578,"F")))</f>
      </c>
      <c r="M578" s="2">
        <f t="shared" si="9"/>
        <v>0</v>
      </c>
    </row>
    <row r="579" spans="7:13" ht="15">
      <c r="G579" s="41"/>
      <c r="H579" s="29"/>
      <c r="I579" s="40"/>
      <c r="K579" s="2"/>
      <c r="L579" s="28">
        <f>IF(B579="","",COUNTIF($D$3:D579,D579)-IF(D579="M",COUNTIF($P$3:P579,"M"))-IF(D579="F",COUNTIF($P$3:P579,"F")))</f>
      </c>
      <c r="M579" s="2">
        <f t="shared" si="9"/>
        <v>0</v>
      </c>
    </row>
    <row r="580" spans="7:13" ht="15">
      <c r="G580" s="41"/>
      <c r="H580" s="29"/>
      <c r="I580" s="40"/>
      <c r="K580" s="2"/>
      <c r="L580" s="28">
        <f>IF(B580="","",COUNTIF($D$3:D580,D580)-IF(D580="M",COUNTIF($P$3:P580,"M"))-IF(D580="F",COUNTIF($P$3:P580,"F")))</f>
      </c>
      <c r="M580" s="2">
        <f t="shared" si="9"/>
        <v>0</v>
      </c>
    </row>
    <row r="581" spans="7:13" ht="15">
      <c r="G581" s="41"/>
      <c r="H581" s="29"/>
      <c r="I581" s="40"/>
      <c r="K581" s="2"/>
      <c r="L581" s="28">
        <f>IF(B581="","",COUNTIF($D$3:D581,D581)-IF(D581="M",COUNTIF($P$3:P581,"M"))-IF(D581="F",COUNTIF($P$3:P581,"F")))</f>
      </c>
      <c r="M581" s="2">
        <f t="shared" si="9"/>
        <v>0</v>
      </c>
    </row>
    <row r="582" spans="7:13" ht="15">
      <c r="G582" s="41"/>
      <c r="H582" s="29"/>
      <c r="I582" s="40"/>
      <c r="K582" s="2"/>
      <c r="L582" s="28">
        <f>IF(B582="","",COUNTIF($D$3:D582,D582)-IF(D582="M",COUNTIF($P$3:P582,"M"))-IF(D582="F",COUNTIF($P$3:P582,"F")))</f>
      </c>
      <c r="M582" s="2">
        <f aca="true" t="shared" si="10" ref="M582:M620">A582</f>
        <v>0</v>
      </c>
    </row>
    <row r="583" spans="7:13" ht="15">
      <c r="G583" s="41"/>
      <c r="H583" s="29"/>
      <c r="I583" s="40"/>
      <c r="K583" s="2"/>
      <c r="L583" s="28">
        <f>IF(B583="","",COUNTIF($D$3:D583,D583)-IF(D583="M",COUNTIF($P$3:P583,"M"))-IF(D583="F",COUNTIF($P$3:P583,"F")))</f>
      </c>
      <c r="M583" s="2">
        <f t="shared" si="10"/>
        <v>0</v>
      </c>
    </row>
    <row r="584" spans="7:13" ht="15">
      <c r="G584" s="41"/>
      <c r="H584" s="29"/>
      <c r="I584" s="40"/>
      <c r="K584" s="2"/>
      <c r="L584" s="28">
        <f>IF(B584="","",COUNTIF($D$3:D584,D584)-IF(D584="M",COUNTIF($P$3:P584,"M"))-IF(D584="F",COUNTIF($P$3:P584,"F")))</f>
      </c>
      <c r="M584" s="2">
        <f t="shared" si="10"/>
        <v>0</v>
      </c>
    </row>
    <row r="585" spans="7:13" ht="15">
      <c r="G585" s="41"/>
      <c r="H585" s="29"/>
      <c r="I585" s="40"/>
      <c r="K585" s="2"/>
      <c r="L585" s="28">
        <f>IF(B585="","",COUNTIF($D$3:D585,D585)-IF(D585="M",COUNTIF($P$3:P585,"M"))-IF(D585="F",COUNTIF($P$3:P585,"F")))</f>
      </c>
      <c r="M585" s="2">
        <f t="shared" si="10"/>
        <v>0</v>
      </c>
    </row>
    <row r="586" spans="7:13" ht="15">
      <c r="G586" s="41"/>
      <c r="H586" s="29"/>
      <c r="I586" s="40"/>
      <c r="K586" s="2"/>
      <c r="L586" s="28">
        <f>IF(B586="","",COUNTIF($D$3:D586,D586)-IF(D586="M",COUNTIF($P$3:P586,"M"))-IF(D586="F",COUNTIF($P$3:P586,"F")))</f>
      </c>
      <c r="M586" s="2">
        <f t="shared" si="10"/>
        <v>0</v>
      </c>
    </row>
    <row r="587" spans="7:13" ht="15">
      <c r="G587" s="41"/>
      <c r="H587" s="29"/>
      <c r="I587" s="40"/>
      <c r="K587" s="2"/>
      <c r="L587" s="28">
        <f>IF(B587="","",COUNTIF($D$3:D587,D587)-IF(D587="M",COUNTIF($P$3:P587,"M"))-IF(D587="F",COUNTIF($P$3:P587,"F")))</f>
      </c>
      <c r="M587" s="2">
        <f t="shared" si="10"/>
        <v>0</v>
      </c>
    </row>
    <row r="588" spans="7:13" ht="15">
      <c r="G588" s="41"/>
      <c r="H588" s="29"/>
      <c r="I588" s="40"/>
      <c r="K588" s="2"/>
      <c r="L588" s="28">
        <f>IF(B588="","",COUNTIF($D$3:D588,D588)-IF(D588="M",COUNTIF($P$3:P588,"M"))-IF(D588="F",COUNTIF($P$3:P588,"F")))</f>
      </c>
      <c r="M588" s="2">
        <f t="shared" si="10"/>
        <v>0</v>
      </c>
    </row>
    <row r="589" spans="7:13" ht="15">
      <c r="G589" s="41"/>
      <c r="H589" s="29"/>
      <c r="I589" s="40"/>
      <c r="K589" s="2"/>
      <c r="L589" s="28">
        <f>IF(B589="","",COUNTIF($D$3:D589,D589)-IF(D589="M",COUNTIF($P$3:P589,"M"))-IF(D589="F",COUNTIF($P$3:P589,"F")))</f>
      </c>
      <c r="M589" s="2">
        <f t="shared" si="10"/>
        <v>0</v>
      </c>
    </row>
    <row r="590" spans="7:13" ht="15">
      <c r="G590" s="41"/>
      <c r="H590" s="29"/>
      <c r="I590" s="40"/>
      <c r="K590" s="2"/>
      <c r="L590" s="28">
        <f>IF(B590="","",COUNTIF($D$3:D590,D590)-IF(D590="M",COUNTIF($P$3:P590,"M"))-IF(D590="F",COUNTIF($P$3:P590,"F")))</f>
      </c>
      <c r="M590" s="2">
        <f t="shared" si="10"/>
        <v>0</v>
      </c>
    </row>
    <row r="591" spans="7:13" ht="15">
      <c r="G591" s="41"/>
      <c r="H591" s="29"/>
      <c r="I591" s="40"/>
      <c r="K591" s="2"/>
      <c r="L591" s="28">
        <f>IF(B591="","",COUNTIF($D$3:D591,D591)-IF(D591="M",COUNTIF($P$3:P591,"M"))-IF(D591="F",COUNTIF($P$3:P591,"F")))</f>
      </c>
      <c r="M591" s="2">
        <f t="shared" si="10"/>
        <v>0</v>
      </c>
    </row>
    <row r="592" spans="7:13" ht="15">
      <c r="G592" s="41"/>
      <c r="H592" s="29"/>
      <c r="I592" s="40"/>
      <c r="K592" s="2"/>
      <c r="L592" s="28">
        <f>IF(B592="","",COUNTIF($D$3:D592,D592)-IF(D592="M",COUNTIF($P$3:P592,"M"))-IF(D592="F",COUNTIF($P$3:P592,"F")))</f>
      </c>
      <c r="M592" s="2">
        <f t="shared" si="10"/>
        <v>0</v>
      </c>
    </row>
    <row r="593" spans="7:13" ht="15">
      <c r="G593" s="41"/>
      <c r="H593" s="29"/>
      <c r="I593" s="40"/>
      <c r="K593" s="2"/>
      <c r="L593" s="28">
        <f>IF(B593="","",COUNTIF($D$3:D593,D593)-IF(D593="M",COUNTIF($P$3:P593,"M"))-IF(D593="F",COUNTIF($P$3:P593,"F")))</f>
      </c>
      <c r="M593" s="2">
        <f t="shared" si="10"/>
        <v>0</v>
      </c>
    </row>
    <row r="594" spans="7:13" ht="15">
      <c r="G594" s="41"/>
      <c r="H594" s="29"/>
      <c r="I594" s="40"/>
      <c r="K594" s="2"/>
      <c r="L594" s="28">
        <f>IF(B594="","",COUNTIF($D$3:D594,D594)-IF(D594="M",COUNTIF($P$3:P594,"M"))-IF(D594="F",COUNTIF($P$3:P594,"F")))</f>
      </c>
      <c r="M594" s="2">
        <f t="shared" si="10"/>
        <v>0</v>
      </c>
    </row>
    <row r="595" spans="7:13" ht="15">
      <c r="G595" s="41"/>
      <c r="H595" s="29"/>
      <c r="I595" s="40"/>
      <c r="K595" s="2"/>
      <c r="L595" s="28">
        <f>IF(B595="","",COUNTIF($D$3:D595,D595)-IF(D595="M",COUNTIF($P$3:P595,"M"))-IF(D595="F",COUNTIF($P$3:P595,"F")))</f>
      </c>
      <c r="M595" s="2">
        <f t="shared" si="10"/>
        <v>0</v>
      </c>
    </row>
    <row r="596" spans="7:13" ht="15">
      <c r="G596" s="41"/>
      <c r="H596" s="29"/>
      <c r="I596" s="40"/>
      <c r="K596" s="2"/>
      <c r="L596" s="28">
        <f>IF(B596="","",COUNTIF($D$3:D596,D596)-IF(D596="M",COUNTIF($P$3:P596,"M"))-IF(D596="F",COUNTIF($P$3:P596,"F")))</f>
      </c>
      <c r="M596" s="2">
        <f t="shared" si="10"/>
        <v>0</v>
      </c>
    </row>
    <row r="597" spans="7:13" ht="15">
      <c r="G597" s="41"/>
      <c r="H597" s="29"/>
      <c r="I597" s="40"/>
      <c r="K597" s="2"/>
      <c r="L597" s="28">
        <f>IF(B597="","",COUNTIF($D$3:D597,D597)-IF(D597="M",COUNTIF($P$3:P597,"M"))-IF(D597="F",COUNTIF($P$3:P597,"F")))</f>
      </c>
      <c r="M597" s="2">
        <f t="shared" si="10"/>
        <v>0</v>
      </c>
    </row>
    <row r="598" spans="7:13" ht="15">
      <c r="G598" s="41"/>
      <c r="H598" s="29"/>
      <c r="I598" s="40"/>
      <c r="K598" s="2"/>
      <c r="L598" s="28">
        <f>IF(B598="","",COUNTIF($D$3:D598,D598)-IF(D598="M",COUNTIF($P$3:P598,"M"))-IF(D598="F",COUNTIF($P$3:P598,"F")))</f>
      </c>
      <c r="M598" s="2">
        <f t="shared" si="10"/>
        <v>0</v>
      </c>
    </row>
    <row r="599" spans="7:13" ht="15">
      <c r="G599" s="41"/>
      <c r="H599" s="29"/>
      <c r="I599" s="40"/>
      <c r="K599" s="2"/>
      <c r="L599" s="28">
        <f>IF(B599="","",COUNTIF($D$3:D599,D599)-IF(D599="M",COUNTIF($P$3:P599,"M"))-IF(D599="F",COUNTIF($P$3:P599,"F")))</f>
      </c>
      <c r="M599" s="2">
        <f t="shared" si="10"/>
        <v>0</v>
      </c>
    </row>
    <row r="600" spans="7:13" ht="15">
      <c r="G600" s="41"/>
      <c r="H600" s="29"/>
      <c r="I600" s="40"/>
      <c r="K600" s="2"/>
      <c r="L600" s="28">
        <f>IF(B600="","",COUNTIF($D$3:D600,D600)-IF(D600="M",COUNTIF($P$3:P600,"M"))-IF(D600="F",COUNTIF($P$3:P600,"F")))</f>
      </c>
      <c r="M600" s="2">
        <f t="shared" si="10"/>
        <v>0</v>
      </c>
    </row>
    <row r="601" spans="7:13" ht="15">
      <c r="G601" s="41"/>
      <c r="H601" s="29"/>
      <c r="I601" s="40"/>
      <c r="K601" s="2"/>
      <c r="L601" s="28">
        <f>IF(B601="","",COUNTIF($D$3:D601,D601)-IF(D601="M",COUNTIF($P$3:P601,"M"))-IF(D601="F",COUNTIF($P$3:P601,"F")))</f>
      </c>
      <c r="M601" s="2">
        <f t="shared" si="10"/>
        <v>0</v>
      </c>
    </row>
    <row r="602" spans="7:13" ht="15">
      <c r="G602" s="41"/>
      <c r="H602" s="29"/>
      <c r="I602" s="40"/>
      <c r="K602" s="2"/>
      <c r="L602" s="28">
        <f>IF(B602="","",COUNTIF($D$3:D602,D602)-IF(D602="M",COUNTIF($P$3:P602,"M"))-IF(D602="F",COUNTIF($P$3:P602,"F")))</f>
      </c>
      <c r="M602" s="2">
        <f t="shared" si="10"/>
        <v>0</v>
      </c>
    </row>
    <row r="603" spans="7:13" ht="15">
      <c r="G603" s="41"/>
      <c r="H603" s="29"/>
      <c r="I603" s="40"/>
      <c r="K603" s="2"/>
      <c r="L603" s="28">
        <f>IF(B603="","",COUNTIF($D$3:D603,D603)-IF(D603="M",COUNTIF($P$3:P603,"M"))-IF(D603="F",COUNTIF($P$3:P603,"F")))</f>
      </c>
      <c r="M603" s="2">
        <f t="shared" si="10"/>
        <v>0</v>
      </c>
    </row>
    <row r="604" spans="7:13" ht="15">
      <c r="G604" s="41"/>
      <c r="H604" s="29"/>
      <c r="I604" s="40"/>
      <c r="K604" s="2"/>
      <c r="L604" s="28">
        <f>IF(B604="","",COUNTIF($D$3:D604,D604)-IF(D604="M",COUNTIF($P$3:P604,"M"))-IF(D604="F",COUNTIF($P$3:P604,"F")))</f>
      </c>
      <c r="M604" s="2">
        <f t="shared" si="10"/>
        <v>0</v>
      </c>
    </row>
    <row r="605" spans="7:13" ht="15">
      <c r="G605" s="41"/>
      <c r="H605" s="29"/>
      <c r="I605" s="40"/>
      <c r="K605" s="2"/>
      <c r="L605" s="28">
        <f>IF(B605="","",COUNTIF($D$3:D605,D605)-IF(D605="M",COUNTIF($P$3:P605,"M"))-IF(D605="F",COUNTIF($P$3:P605,"F")))</f>
      </c>
      <c r="M605" s="2">
        <f t="shared" si="10"/>
        <v>0</v>
      </c>
    </row>
    <row r="606" spans="7:13" ht="15">
      <c r="G606" s="41"/>
      <c r="H606" s="29"/>
      <c r="I606" s="40"/>
      <c r="K606" s="2"/>
      <c r="L606" s="28">
        <f>IF(B606="","",COUNTIF($D$3:D606,D606)-IF(D606="M",COUNTIF($P$3:P606,"M"))-IF(D606="F",COUNTIF($P$3:P606,"F")))</f>
      </c>
      <c r="M606" s="2">
        <f t="shared" si="10"/>
        <v>0</v>
      </c>
    </row>
    <row r="607" spans="7:13" ht="15">
      <c r="G607" s="41"/>
      <c r="H607" s="29"/>
      <c r="I607" s="40"/>
      <c r="K607" s="2"/>
      <c r="L607" s="28">
        <f>IF(B607="","",COUNTIF($D$3:D607,D607)-IF(D607="M",COUNTIF($P$3:P607,"M"))-IF(D607="F",COUNTIF($P$3:P607,"F")))</f>
      </c>
      <c r="M607" s="2">
        <f t="shared" si="10"/>
        <v>0</v>
      </c>
    </row>
    <row r="608" spans="7:13" ht="15">
      <c r="G608" s="41"/>
      <c r="H608" s="29"/>
      <c r="I608" s="40"/>
      <c r="K608" s="2"/>
      <c r="L608" s="28">
        <f>IF(B608="","",COUNTIF($D$3:D608,D608)-IF(D608="M",COUNTIF($P$3:P608,"M"))-IF(D608="F",COUNTIF($P$3:P608,"F")))</f>
      </c>
      <c r="M608" s="2">
        <f t="shared" si="10"/>
        <v>0</v>
      </c>
    </row>
    <row r="609" spans="7:13" ht="15">
      <c r="G609" s="41"/>
      <c r="H609" s="29"/>
      <c r="I609" s="40"/>
      <c r="K609" s="2"/>
      <c r="L609" s="28">
        <f>IF(B609="","",COUNTIF($D$3:D609,D609)-IF(D609="M",COUNTIF($P$3:P609,"M"))-IF(D609="F",COUNTIF($P$3:P609,"F")))</f>
      </c>
      <c r="M609" s="2">
        <f t="shared" si="10"/>
        <v>0</v>
      </c>
    </row>
    <row r="610" spans="7:13" ht="15">
      <c r="G610" s="41"/>
      <c r="H610" s="29"/>
      <c r="I610" s="40"/>
      <c r="K610" s="2"/>
      <c r="L610" s="28">
        <f>IF(B610="","",COUNTIF($D$3:D610,D610)-IF(D610="M",COUNTIF($P$3:P610,"M"))-IF(D610="F",COUNTIF($P$3:P610,"F")))</f>
      </c>
      <c r="M610" s="2">
        <f t="shared" si="10"/>
        <v>0</v>
      </c>
    </row>
    <row r="611" spans="7:13" ht="15">
      <c r="G611" s="41"/>
      <c r="H611" s="29"/>
      <c r="I611" s="40"/>
      <c r="K611" s="2"/>
      <c r="L611" s="28">
        <f>IF(B611="","",COUNTIF($D$3:D611,D611)-IF(D611="M",COUNTIF($P$3:P611,"M"))-IF(D611="F",COUNTIF($P$3:P611,"F")))</f>
      </c>
      <c r="M611" s="2">
        <f t="shared" si="10"/>
        <v>0</v>
      </c>
    </row>
    <row r="612" spans="7:13" ht="15">
      <c r="G612" s="41"/>
      <c r="H612" s="29"/>
      <c r="I612" s="40"/>
      <c r="K612" s="2"/>
      <c r="L612" s="28">
        <f>IF(B612="","",COUNTIF($D$3:D612,D612)-IF(D612="M",COUNTIF($P$3:P612,"M"))-IF(D612="F",COUNTIF($P$3:P612,"F")))</f>
      </c>
      <c r="M612" s="2">
        <f t="shared" si="10"/>
        <v>0</v>
      </c>
    </row>
    <row r="613" spans="7:13" ht="15">
      <c r="G613" s="41"/>
      <c r="H613" s="29"/>
      <c r="I613" s="40"/>
      <c r="K613" s="2"/>
      <c r="L613" s="28">
        <f>IF(B613="","",COUNTIF($D$3:D613,D613)-IF(D613="M",COUNTIF($P$3:P613,"M"))-IF(D613="F",COUNTIF($P$3:P613,"F")))</f>
      </c>
      <c r="M613" s="2">
        <f t="shared" si="10"/>
        <v>0</v>
      </c>
    </row>
    <row r="614" spans="7:13" ht="15">
      <c r="G614" s="41"/>
      <c r="H614" s="29"/>
      <c r="I614" s="40"/>
      <c r="K614" s="2"/>
      <c r="L614" s="28">
        <f>IF(B614="","",COUNTIF($D$3:D614,D614)-IF(D614="M",COUNTIF($P$3:P614,"M"))-IF(D614="F",COUNTIF($P$3:P614,"F")))</f>
      </c>
      <c r="M614" s="2">
        <f t="shared" si="10"/>
        <v>0</v>
      </c>
    </row>
    <row r="615" spans="7:13" ht="15">
      <c r="G615" s="41"/>
      <c r="H615" s="29"/>
      <c r="I615" s="40"/>
      <c r="K615" s="2"/>
      <c r="L615" s="28">
        <f>IF(B615="","",COUNTIF($D$3:D615,D615)-IF(D615="M",COUNTIF($P$3:P615,"M"))-IF(D615="F",COUNTIF($P$3:P615,"F")))</f>
      </c>
      <c r="M615" s="2">
        <f t="shared" si="10"/>
        <v>0</v>
      </c>
    </row>
    <row r="616" spans="7:13" ht="15">
      <c r="G616" s="41"/>
      <c r="H616" s="29"/>
      <c r="I616" s="40"/>
      <c r="K616" s="2"/>
      <c r="L616" s="28">
        <f>IF(B616="","",COUNTIF($D$3:D616,D616)-IF(D616="M",COUNTIF($P$3:P616,"M"))-IF(D616="F",COUNTIF($P$3:P616,"F")))</f>
      </c>
      <c r="M616" s="2">
        <f t="shared" si="10"/>
        <v>0</v>
      </c>
    </row>
    <row r="617" spans="7:13" ht="15">
      <c r="G617" s="41"/>
      <c r="H617" s="29"/>
      <c r="I617" s="40"/>
      <c r="K617" s="2"/>
      <c r="L617" s="28">
        <f>IF(B617="","",COUNTIF($D$3:D617,D617)-IF(D617="M",COUNTIF($P$3:P617,"M"))-IF(D617="F",COUNTIF($P$3:P617,"F")))</f>
      </c>
      <c r="M617" s="2">
        <f t="shared" si="10"/>
        <v>0</v>
      </c>
    </row>
    <row r="618" spans="7:13" ht="15">
      <c r="G618" s="41"/>
      <c r="H618" s="29"/>
      <c r="I618" s="40"/>
      <c r="K618" s="2"/>
      <c r="L618" s="28">
        <f>IF(B618="","",COUNTIF($D$3:D618,D618)-IF(D618="M",COUNTIF($P$3:P618,"M"))-IF(D618="F",COUNTIF($P$3:P618,"F")))</f>
      </c>
      <c r="M618" s="2">
        <f t="shared" si="10"/>
        <v>0</v>
      </c>
    </row>
    <row r="619" spans="7:13" ht="15">
      <c r="G619" s="41"/>
      <c r="H619" s="29"/>
      <c r="I619" s="40"/>
      <c r="K619" s="2"/>
      <c r="L619" s="28">
        <f>IF(B619="","",COUNTIF($D$3:D619,D619)-IF(D619="M",COUNTIF($P$3:P619,"M"))-IF(D619="F",COUNTIF($P$3:P619,"F")))</f>
      </c>
      <c r="M619" s="2">
        <f t="shared" si="10"/>
        <v>0</v>
      </c>
    </row>
    <row r="620" spans="7:13" ht="15">
      <c r="G620" s="41"/>
      <c r="H620" s="29"/>
      <c r="I620" s="40"/>
      <c r="K620" s="2"/>
      <c r="L620" s="28">
        <f>IF(B620="","",COUNTIF($D$3:D620,D620)-IF(D620="M",COUNTIF($P$3:P620,"M"))-IF(D620="F",COUNTIF($P$3:P620,"F")))</f>
      </c>
      <c r="M620" s="2">
        <f t="shared" si="10"/>
        <v>0</v>
      </c>
    </row>
    <row r="621" spans="8:11" ht="15">
      <c r="H621" s="29"/>
      <c r="I621" s="29"/>
      <c r="K621" s="2"/>
    </row>
    <row r="622" spans="8:11" ht="15">
      <c r="H622" s="29"/>
      <c r="I622" s="29"/>
      <c r="K622" s="2"/>
    </row>
    <row r="623" spans="8:11" ht="15">
      <c r="H623" s="29"/>
      <c r="I623" s="29"/>
      <c r="K623" s="2"/>
    </row>
    <row r="624" spans="8:11" ht="15">
      <c r="H624" s="29"/>
      <c r="I624" s="29"/>
      <c r="K624" s="2"/>
    </row>
    <row r="625" spans="8:11" ht="15">
      <c r="H625" s="29"/>
      <c r="I625" s="29"/>
      <c r="K625" s="2"/>
    </row>
    <row r="626" spans="8:11" ht="15">
      <c r="H626" s="29"/>
      <c r="I626" s="29"/>
      <c r="K626" s="2"/>
    </row>
    <row r="627" spans="8:11" ht="15">
      <c r="H627" s="29"/>
      <c r="I627" s="29"/>
      <c r="K627" s="2"/>
    </row>
    <row r="628" spans="8:11" ht="15">
      <c r="H628" s="29"/>
      <c r="I628" s="29"/>
      <c r="K628" s="2"/>
    </row>
    <row r="629" spans="8:11" ht="15">
      <c r="H629" s="29"/>
      <c r="I629" s="29"/>
      <c r="K629" s="2"/>
    </row>
    <row r="630" spans="8:11" ht="15">
      <c r="H630" s="29"/>
      <c r="I630" s="29"/>
      <c r="K630" s="2"/>
    </row>
    <row r="631" spans="8:11" ht="15">
      <c r="H631" s="29"/>
      <c r="I631" s="29"/>
      <c r="K631" s="2"/>
    </row>
    <row r="632" spans="8:11" ht="15">
      <c r="H632" s="29"/>
      <c r="I632" s="29"/>
      <c r="K632" s="2"/>
    </row>
    <row r="633" spans="8:11" ht="15">
      <c r="H633" s="29"/>
      <c r="I633" s="29"/>
      <c r="K633" s="2"/>
    </row>
    <row r="634" spans="8:11" ht="15">
      <c r="H634" s="29"/>
      <c r="I634" s="29"/>
      <c r="K634" s="2"/>
    </row>
    <row r="635" spans="8:11" ht="15">
      <c r="H635" s="29"/>
      <c r="I635" s="29"/>
      <c r="K635" s="2"/>
    </row>
    <row r="636" spans="8:11" ht="15">
      <c r="H636" s="29"/>
      <c r="I636" s="29"/>
      <c r="K636" s="2"/>
    </row>
    <row r="637" spans="8:11" ht="15">
      <c r="H637" s="29"/>
      <c r="I637" s="29"/>
      <c r="K637" s="2"/>
    </row>
    <row r="638" spans="8:11" ht="15">
      <c r="H638" s="29"/>
      <c r="I638" s="29"/>
      <c r="K638" s="2"/>
    </row>
    <row r="639" spans="8:11" ht="15">
      <c r="H639" s="29"/>
      <c r="I639" s="29"/>
      <c r="K639" s="2"/>
    </row>
    <row r="640" spans="8:11" ht="15">
      <c r="H640" s="29"/>
      <c r="I640" s="29"/>
      <c r="K640" s="2"/>
    </row>
    <row r="641" spans="8:11" ht="15">
      <c r="H641" s="29"/>
      <c r="I641" s="29"/>
      <c r="K641" s="2"/>
    </row>
    <row r="642" spans="8:11" ht="15">
      <c r="H642" s="29"/>
      <c r="I642" s="29"/>
      <c r="K642" s="2"/>
    </row>
    <row r="643" spans="8:11" ht="15">
      <c r="H643" s="29"/>
      <c r="I643" s="29"/>
      <c r="K643" s="2"/>
    </row>
    <row r="644" spans="8:11" ht="15">
      <c r="H644" s="29"/>
      <c r="I644" s="29"/>
      <c r="K644" s="2"/>
    </row>
  </sheetData>
  <sheetProtection formatColumns="0" autoFilter="0"/>
  <autoFilter ref="A2:K620"/>
  <mergeCells count="1">
    <mergeCell ref="A1:D1"/>
  </mergeCells>
  <conditionalFormatting sqref="A3:A120">
    <cfRule type="expression" priority="9" dxfId="18" stopIfTrue="1">
      <formula>Q3&gt;0</formula>
    </cfRule>
  </conditionalFormatting>
  <conditionalFormatting sqref="H3:H120">
    <cfRule type="cellIs" priority="7" dxfId="25" operator="equal" stopIfTrue="1">
      <formula>2</formula>
    </cfRule>
    <cfRule type="cellIs" priority="8" dxfId="26" operator="equal" stopIfTrue="1">
      <formula>3</formula>
    </cfRule>
    <cfRule type="cellIs" priority="10" dxfId="27" operator="equal" stopIfTrue="1">
      <formula>1</formula>
    </cfRule>
  </conditionalFormatting>
  <conditionalFormatting sqref="K3:K120">
    <cfRule type="cellIs" priority="1" dxfId="28" operator="equal" stopIfTrue="1">
      <formula>1</formula>
    </cfRule>
    <cfRule type="cellIs" priority="2" dxfId="29" operator="equal" stopIfTrue="1">
      <formula>2</formula>
    </cfRule>
    <cfRule type="cellIs" priority="3" dxfId="29" operator="equal" stopIfTrue="1">
      <formula>3</formula>
    </cfRule>
  </conditionalFormatting>
  <conditionalFormatting sqref="B3:B120">
    <cfRule type="expression" priority="11" dxfId="30" stopIfTrue="1">
      <formula>J3=Y3</formula>
    </cfRule>
  </conditionalFormatting>
  <conditionalFormatting sqref="J3:J120">
    <cfRule type="expression" priority="13" dxfId="31" stopIfTrue="1">
      <formula>K3=Z3</formula>
    </cfRule>
  </conditionalFormatting>
  <printOptions gridLines="1"/>
  <pageMargins left="0.5118110236220472" right="0.1968503937007874" top="0.5511811023622047" bottom="0.7480314960629921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27.75" customHeight="1">
      <c r="A1" s="43" t="s">
        <v>26</v>
      </c>
      <c r="B1" s="44"/>
      <c r="C1" s="45">
        <v>42504</v>
      </c>
      <c r="D1" s="46"/>
      <c r="E1" s="52" t="s">
        <v>199</v>
      </c>
      <c r="F1" s="53"/>
    </row>
    <row r="2" spans="1:6" ht="21.75" customHeight="1">
      <c r="A2" s="76" t="s">
        <v>27</v>
      </c>
      <c r="B2" s="77"/>
      <c r="C2" s="54"/>
      <c r="D2" s="54"/>
      <c r="E2" s="54"/>
      <c r="F2" s="54"/>
    </row>
    <row r="3" spans="1:6" ht="24" customHeight="1" thickBot="1">
      <c r="A3" s="47" t="s">
        <v>201</v>
      </c>
      <c r="B3" s="48"/>
      <c r="C3" s="48"/>
      <c r="D3" s="49"/>
      <c r="E3" s="50"/>
      <c r="F3" s="51"/>
    </row>
    <row r="4" spans="1:6" ht="31.5" thickBot="1" thickTop="1">
      <c r="A4" s="5" t="s">
        <v>8</v>
      </c>
      <c r="B4" s="6" t="s">
        <v>2</v>
      </c>
      <c r="C4" s="7" t="s">
        <v>9</v>
      </c>
      <c r="D4" s="8" t="s">
        <v>10</v>
      </c>
      <c r="E4" s="9" t="s">
        <v>11</v>
      </c>
      <c r="F4" s="9" t="s">
        <v>12</v>
      </c>
    </row>
    <row r="5" spans="1:6" ht="17.25" thickBot="1" thickTop="1">
      <c r="A5" s="10">
        <v>1</v>
      </c>
      <c r="B5" s="12" t="s">
        <v>51</v>
      </c>
      <c r="C5" s="67">
        <v>44</v>
      </c>
      <c r="D5" s="37">
        <v>22</v>
      </c>
      <c r="E5" s="38">
        <v>15</v>
      </c>
      <c r="F5" s="11">
        <v>7</v>
      </c>
    </row>
    <row r="6" spans="1:6" ht="17.25" thickBot="1" thickTop="1">
      <c r="A6" s="10">
        <v>2</v>
      </c>
      <c r="B6" s="12" t="s">
        <v>36</v>
      </c>
      <c r="C6" s="67">
        <v>16</v>
      </c>
      <c r="D6" s="37">
        <v>8</v>
      </c>
      <c r="E6" s="38">
        <v>8</v>
      </c>
      <c r="F6" s="11"/>
    </row>
    <row r="7" spans="1:6" ht="17.25" thickBot="1" thickTop="1">
      <c r="A7" s="10">
        <v>3</v>
      </c>
      <c r="B7" s="12" t="s">
        <v>56</v>
      </c>
      <c r="C7" s="67">
        <v>16</v>
      </c>
      <c r="D7" s="37">
        <v>8</v>
      </c>
      <c r="E7" s="38">
        <v>8</v>
      </c>
      <c r="F7" s="11"/>
    </row>
    <row r="8" spans="1:6" ht="17.25" thickBot="1" thickTop="1">
      <c r="A8" s="10">
        <v>4</v>
      </c>
      <c r="B8" s="12" t="s">
        <v>81</v>
      </c>
      <c r="C8" s="67">
        <v>14</v>
      </c>
      <c r="D8" s="37">
        <v>7</v>
      </c>
      <c r="E8" s="38">
        <v>7</v>
      </c>
      <c r="F8" s="11"/>
    </row>
    <row r="9" spans="1:6" ht="17.25" thickBot="1" thickTop="1">
      <c r="A9" s="68">
        <v>5</v>
      </c>
      <c r="B9" s="12" t="s">
        <v>77</v>
      </c>
      <c r="C9" s="67">
        <v>14</v>
      </c>
      <c r="D9" s="37">
        <v>7</v>
      </c>
      <c r="E9" s="38">
        <v>6</v>
      </c>
      <c r="F9" s="11">
        <v>1</v>
      </c>
    </row>
    <row r="10" spans="1:6" ht="17.25" thickBot="1" thickTop="1">
      <c r="A10" s="10">
        <v>6</v>
      </c>
      <c r="B10" s="12" t="s">
        <v>44</v>
      </c>
      <c r="C10" s="67">
        <v>12</v>
      </c>
      <c r="D10" s="37">
        <v>6</v>
      </c>
      <c r="E10" s="38">
        <v>6</v>
      </c>
      <c r="F10" s="11"/>
    </row>
    <row r="11" spans="1:6" ht="17.25" thickBot="1" thickTop="1">
      <c r="A11" s="10">
        <v>7</v>
      </c>
      <c r="B11" s="12" t="s">
        <v>65</v>
      </c>
      <c r="C11" s="67">
        <v>12</v>
      </c>
      <c r="D11" s="37">
        <v>6</v>
      </c>
      <c r="E11" s="38">
        <v>6</v>
      </c>
      <c r="F11" s="11"/>
    </row>
    <row r="12" spans="1:6" ht="17.25" thickBot="1" thickTop="1">
      <c r="A12" s="10">
        <v>8</v>
      </c>
      <c r="B12" s="12" t="s">
        <v>34</v>
      </c>
      <c r="C12" s="67">
        <v>12</v>
      </c>
      <c r="D12" s="37">
        <v>6</v>
      </c>
      <c r="E12" s="38">
        <v>6</v>
      </c>
      <c r="F12" s="11"/>
    </row>
    <row r="13" spans="1:6" ht="17.25" thickBot="1" thickTop="1">
      <c r="A13" s="10">
        <v>9</v>
      </c>
      <c r="B13" s="12" t="s">
        <v>150</v>
      </c>
      <c r="C13" s="67">
        <v>12</v>
      </c>
      <c r="D13" s="37">
        <v>6</v>
      </c>
      <c r="E13" s="38">
        <v>4</v>
      </c>
      <c r="F13" s="11">
        <v>2</v>
      </c>
    </row>
    <row r="14" spans="1:6" ht="17.25" thickBot="1" thickTop="1">
      <c r="A14" s="10">
        <v>10</v>
      </c>
      <c r="B14" s="12" t="s">
        <v>69</v>
      </c>
      <c r="C14" s="67">
        <v>10</v>
      </c>
      <c r="D14" s="37">
        <v>5</v>
      </c>
      <c r="E14" s="38">
        <v>5</v>
      </c>
      <c r="F14" s="11"/>
    </row>
    <row r="15" spans="1:6" ht="17.25" thickBot="1" thickTop="1">
      <c r="A15" s="10">
        <v>11</v>
      </c>
      <c r="B15" s="12" t="s">
        <v>61</v>
      </c>
      <c r="C15" s="67">
        <v>10</v>
      </c>
      <c r="D15" s="37">
        <v>5</v>
      </c>
      <c r="E15" s="38">
        <v>4</v>
      </c>
      <c r="F15" s="11">
        <v>1</v>
      </c>
    </row>
    <row r="16" spans="1:6" ht="17.25" thickBot="1" thickTop="1">
      <c r="A16" s="10">
        <v>12</v>
      </c>
      <c r="B16" s="12" t="s">
        <v>30</v>
      </c>
      <c r="C16" s="67">
        <v>10</v>
      </c>
      <c r="D16" s="37">
        <v>5</v>
      </c>
      <c r="E16" s="38">
        <v>4</v>
      </c>
      <c r="F16" s="11">
        <v>1</v>
      </c>
    </row>
    <row r="17" spans="1:6" ht="17.25" thickBot="1" thickTop="1">
      <c r="A17" s="10">
        <v>13</v>
      </c>
      <c r="B17" s="12" t="s">
        <v>54</v>
      </c>
      <c r="C17" s="67">
        <v>8</v>
      </c>
      <c r="D17" s="37">
        <v>4</v>
      </c>
      <c r="E17" s="38">
        <v>4</v>
      </c>
      <c r="F17" s="11"/>
    </row>
    <row r="18" spans="1:6" ht="17.25" thickBot="1" thickTop="1">
      <c r="A18" s="10">
        <v>14</v>
      </c>
      <c r="B18" s="12" t="s">
        <v>114</v>
      </c>
      <c r="C18" s="67">
        <v>8</v>
      </c>
      <c r="D18" s="37">
        <v>4</v>
      </c>
      <c r="E18" s="38">
        <v>3</v>
      </c>
      <c r="F18" s="11">
        <v>1</v>
      </c>
    </row>
    <row r="19" spans="1:6" ht="17.25" thickBot="1" thickTop="1">
      <c r="A19" s="10">
        <v>15</v>
      </c>
      <c r="B19" s="12" t="s">
        <v>41</v>
      </c>
      <c r="C19" s="67">
        <v>6</v>
      </c>
      <c r="D19" s="37">
        <v>3</v>
      </c>
      <c r="E19" s="38">
        <v>3</v>
      </c>
      <c r="F19" s="11"/>
    </row>
    <row r="20" spans="1:6" ht="17.25" thickBot="1" thickTop="1">
      <c r="A20" s="10">
        <v>16</v>
      </c>
      <c r="B20" s="12" t="s">
        <v>92</v>
      </c>
      <c r="C20" s="67">
        <v>6</v>
      </c>
      <c r="D20" s="37">
        <v>3</v>
      </c>
      <c r="E20" s="38">
        <v>3</v>
      </c>
      <c r="F20" s="11"/>
    </row>
    <row r="21" spans="1:6" ht="17.25" thickBot="1" thickTop="1">
      <c r="A21" s="10">
        <v>17</v>
      </c>
      <c r="B21" s="12" t="s">
        <v>110</v>
      </c>
      <c r="C21" s="67">
        <v>6</v>
      </c>
      <c r="D21" s="37">
        <v>3</v>
      </c>
      <c r="E21" s="38">
        <v>3</v>
      </c>
      <c r="F21" s="11"/>
    </row>
    <row r="22" spans="1:6" ht="17.25" thickBot="1" thickTop="1">
      <c r="A22" s="10">
        <v>18</v>
      </c>
      <c r="B22" s="12" t="s">
        <v>135</v>
      </c>
      <c r="C22" s="67">
        <v>4</v>
      </c>
      <c r="D22" s="37">
        <v>2</v>
      </c>
      <c r="E22" s="38">
        <v>2</v>
      </c>
      <c r="F22" s="11"/>
    </row>
    <row r="23" spans="1:6" ht="17.25" thickBot="1" thickTop="1">
      <c r="A23" s="10">
        <v>19</v>
      </c>
      <c r="B23" s="12" t="s">
        <v>157</v>
      </c>
      <c r="C23" s="67">
        <v>2</v>
      </c>
      <c r="D23" s="37">
        <v>1</v>
      </c>
      <c r="E23" s="38">
        <v>1</v>
      </c>
      <c r="F23" s="11"/>
    </row>
    <row r="24" spans="1:6" ht="17.25" thickBot="1" thickTop="1">
      <c r="A24" s="10">
        <v>20</v>
      </c>
      <c r="B24" s="12" t="s">
        <v>47</v>
      </c>
      <c r="C24" s="67">
        <v>2</v>
      </c>
      <c r="D24" s="37">
        <v>1</v>
      </c>
      <c r="E24" s="38">
        <v>1</v>
      </c>
      <c r="F24" s="11"/>
    </row>
    <row r="25" spans="1:6" ht="17.25" thickBot="1" thickTop="1">
      <c r="A25" s="10">
        <v>21</v>
      </c>
      <c r="B25" s="12" t="s">
        <v>145</v>
      </c>
      <c r="C25" s="67">
        <v>2</v>
      </c>
      <c r="D25" s="37">
        <v>1</v>
      </c>
      <c r="E25" s="38">
        <v>1</v>
      </c>
      <c r="F25" s="11"/>
    </row>
    <row r="26" spans="1:6" ht="17.25" thickBot="1" thickTop="1">
      <c r="A26" s="10">
        <v>22</v>
      </c>
      <c r="B26" s="12" t="s">
        <v>32</v>
      </c>
      <c r="C26" s="67">
        <v>2</v>
      </c>
      <c r="D26" s="37">
        <v>1</v>
      </c>
      <c r="E26" s="38">
        <v>1</v>
      </c>
      <c r="F26" s="11"/>
    </row>
    <row r="27" spans="1:6" ht="17.25" thickBot="1" thickTop="1">
      <c r="A27" s="10">
        <v>23</v>
      </c>
      <c r="B27" s="12" t="s">
        <v>90</v>
      </c>
      <c r="C27" s="67">
        <v>2</v>
      </c>
      <c r="D27" s="37">
        <v>1</v>
      </c>
      <c r="E27" s="38">
        <v>1</v>
      </c>
      <c r="F27" s="11"/>
    </row>
    <row r="28" spans="1:6" ht="17.25" thickBot="1" thickTop="1">
      <c r="A28" s="10">
        <v>24</v>
      </c>
      <c r="B28" s="12" t="s">
        <v>139</v>
      </c>
      <c r="C28" s="67">
        <v>2</v>
      </c>
      <c r="D28" s="37">
        <v>1</v>
      </c>
      <c r="E28" s="38">
        <v>1</v>
      </c>
      <c r="F28" s="11"/>
    </row>
    <row r="29" spans="1:6" ht="17.25" thickBot="1" thickTop="1">
      <c r="A29" s="10">
        <v>25</v>
      </c>
      <c r="B29" s="12" t="s">
        <v>95</v>
      </c>
      <c r="C29" s="67">
        <v>2</v>
      </c>
      <c r="D29" s="37">
        <v>1</v>
      </c>
      <c r="E29" s="38">
        <v>1</v>
      </c>
      <c r="F29" s="11"/>
    </row>
    <row r="30" spans="1:6" ht="17.25" thickBot="1" thickTop="1">
      <c r="A30" s="10">
        <v>26</v>
      </c>
      <c r="B30" s="12" t="s">
        <v>120</v>
      </c>
      <c r="C30" s="67">
        <v>2</v>
      </c>
      <c r="D30" s="37">
        <v>1</v>
      </c>
      <c r="E30" s="38">
        <v>1</v>
      </c>
      <c r="F30" s="11"/>
    </row>
    <row r="31" spans="1:6" ht="17.25" thickBot="1" thickTop="1">
      <c r="A31" s="10">
        <v>27</v>
      </c>
      <c r="B31" s="12" t="s">
        <v>165</v>
      </c>
      <c r="C31" s="67">
        <v>2</v>
      </c>
      <c r="D31" s="37">
        <v>1</v>
      </c>
      <c r="E31" s="38">
        <v>1</v>
      </c>
      <c r="F31" s="11"/>
    </row>
    <row r="32" spans="1:6" ht="17.25" thickBot="1" thickTop="1">
      <c r="A32" s="10">
        <v>28</v>
      </c>
      <c r="B32" s="12" t="s">
        <v>39</v>
      </c>
      <c r="C32" s="67">
        <v>2</v>
      </c>
      <c r="D32" s="37">
        <v>1</v>
      </c>
      <c r="E32" s="38">
        <v>1</v>
      </c>
      <c r="F32" s="11"/>
    </row>
    <row r="33" spans="1:6" ht="17.25" thickBot="1" thickTop="1">
      <c r="A33" s="10">
        <v>29</v>
      </c>
      <c r="B33" s="12" t="s">
        <v>86</v>
      </c>
      <c r="C33" s="67">
        <v>2</v>
      </c>
      <c r="D33" s="37">
        <v>1</v>
      </c>
      <c r="E33" s="38">
        <v>1</v>
      </c>
      <c r="F33" s="11"/>
    </row>
    <row r="34" spans="1:6" ht="17.25" thickBot="1" thickTop="1">
      <c r="A34" s="10">
        <v>30</v>
      </c>
      <c r="B34" s="12" t="s">
        <v>73</v>
      </c>
      <c r="C34" s="67">
        <v>2</v>
      </c>
      <c r="D34" s="37">
        <v>1</v>
      </c>
      <c r="E34" s="38">
        <v>1</v>
      </c>
      <c r="F34" s="11"/>
    </row>
    <row r="35" spans="1:6" ht="17.25" thickBot="1" thickTop="1">
      <c r="A35" s="10">
        <v>31</v>
      </c>
      <c r="B35" s="12" t="s">
        <v>137</v>
      </c>
      <c r="C35" s="67">
        <v>2</v>
      </c>
      <c r="D35" s="37">
        <v>1</v>
      </c>
      <c r="E35" s="38">
        <v>1</v>
      </c>
      <c r="F35" s="11"/>
    </row>
    <row r="36" spans="1:6" ht="17.25" thickBot="1" thickTop="1">
      <c r="A36" s="10">
        <v>32</v>
      </c>
      <c r="B36" s="12" t="s">
        <v>129</v>
      </c>
      <c r="C36" s="67">
        <v>2</v>
      </c>
      <c r="D36" s="37">
        <v>1</v>
      </c>
      <c r="E36" s="38">
        <v>1</v>
      </c>
      <c r="F36" s="11"/>
    </row>
    <row r="37" spans="1:6" ht="17.25" thickBot="1" thickTop="1">
      <c r="A37" s="10">
        <v>33</v>
      </c>
      <c r="B37" s="12" t="s">
        <v>83</v>
      </c>
      <c r="C37" s="67">
        <v>2</v>
      </c>
      <c r="D37" s="37">
        <v>1</v>
      </c>
      <c r="E37" s="38">
        <v>1</v>
      </c>
      <c r="F37" s="11"/>
    </row>
    <row r="38" spans="1:6" ht="17.25" thickBot="1" thickTop="1">
      <c r="A38" s="10">
        <v>34</v>
      </c>
      <c r="B38" s="12" t="s">
        <v>176</v>
      </c>
      <c r="C38" s="67">
        <v>2</v>
      </c>
      <c r="D38" s="37">
        <v>1</v>
      </c>
      <c r="E38" s="38">
        <v>1</v>
      </c>
      <c r="F38" s="11"/>
    </row>
    <row r="39" spans="1:6" ht="17.25" thickBot="1" thickTop="1">
      <c r="A39" s="10">
        <v>35</v>
      </c>
      <c r="B39" s="12" t="s">
        <v>63</v>
      </c>
      <c r="C39" s="67">
        <v>2</v>
      </c>
      <c r="D39" s="37">
        <v>1</v>
      </c>
      <c r="E39" s="38">
        <v>1</v>
      </c>
      <c r="F39" s="11"/>
    </row>
    <row r="40" spans="1:6" ht="17.25" thickBot="1" thickTop="1">
      <c r="A40" s="10">
        <v>36</v>
      </c>
      <c r="B40" s="12" t="s">
        <v>71</v>
      </c>
      <c r="C40" s="67">
        <v>2</v>
      </c>
      <c r="D40" s="37">
        <v>1</v>
      </c>
      <c r="E40" s="38">
        <v>1</v>
      </c>
      <c r="F40" s="11"/>
    </row>
    <row r="41" spans="1:6" ht="17.25" thickBot="1" thickTop="1">
      <c r="A41" s="10">
        <v>37</v>
      </c>
      <c r="B41" s="12" t="s">
        <v>59</v>
      </c>
      <c r="C41" s="67">
        <v>2</v>
      </c>
      <c r="D41" s="37">
        <v>1</v>
      </c>
      <c r="E41" s="38">
        <v>1</v>
      </c>
      <c r="F41" s="11"/>
    </row>
    <row r="42" spans="1:6" ht="17.25" thickBot="1" thickTop="1">
      <c r="A42" s="10"/>
      <c r="B42" s="12" t="s">
        <v>124</v>
      </c>
      <c r="C42" s="70">
        <v>22</v>
      </c>
      <c r="D42" s="69">
        <v>11</v>
      </c>
      <c r="E42" s="38">
        <v>3</v>
      </c>
      <c r="F42" s="11">
        <v>8</v>
      </c>
    </row>
    <row r="43" spans="2:6" ht="20.25" thickBot="1" thickTop="1">
      <c r="B43" s="71" t="s">
        <v>200</v>
      </c>
      <c r="C43" s="72"/>
      <c r="D43" s="75">
        <v>140</v>
      </c>
      <c r="E43" s="74">
        <v>118</v>
      </c>
      <c r="F43" s="73">
        <v>22</v>
      </c>
    </row>
  </sheetData>
  <sheetProtection formatColumns="0"/>
  <mergeCells count="7">
    <mergeCell ref="A1:B1"/>
    <mergeCell ref="C1:D1"/>
    <mergeCell ref="A3:D3"/>
    <mergeCell ref="E3:F3"/>
    <mergeCell ref="E1:F1"/>
    <mergeCell ref="A2:B2"/>
    <mergeCell ref="C2:F2"/>
  </mergeCells>
  <conditionalFormatting sqref="D5:D9 D11:D42">
    <cfRule type="expression" priority="9" dxfId="32" stopIfTrue="1">
      <formula>C5&lt;1</formula>
    </cfRule>
  </conditionalFormatting>
  <conditionalFormatting sqref="A5">
    <cfRule type="expression" priority="5" dxfId="32" stopIfTrue="1">
      <formula>C5=0</formula>
    </cfRule>
  </conditionalFormatting>
  <conditionalFormatting sqref="C5:C9 C11:C42">
    <cfRule type="cellIs" priority="6" dxfId="33" operator="lessThan" stopIfTrue="1">
      <formula>5</formula>
    </cfRule>
  </conditionalFormatting>
  <conditionalFormatting sqref="A7:A42">
    <cfRule type="expression" priority="22" dxfId="32" stopIfTrue="1">
      <formula>C6=0</formula>
    </cfRule>
  </conditionalFormatting>
  <conditionalFormatting sqref="A6">
    <cfRule type="expression" priority="23" dxfId="32" stopIfTrue="1">
      <formula>C42=0</formula>
    </cfRule>
  </conditionalFormatting>
  <conditionalFormatting sqref="D10">
    <cfRule type="expression" priority="2" dxfId="32" stopIfTrue="1">
      <formula>C10&lt;1</formula>
    </cfRule>
  </conditionalFormatting>
  <conditionalFormatting sqref="C10">
    <cfRule type="cellIs" priority="1" dxfId="33" operator="lessThan" stopIfTrue="1">
      <formula>5</formula>
    </cfRule>
  </conditionalFormatting>
  <printOptions/>
  <pageMargins left="0.8267716535433072" right="0.4330708661417323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4" customWidth="1"/>
    <col min="2" max="2" width="13.28125" style="14" customWidth="1"/>
    <col min="3" max="3" width="40.140625" style="14" customWidth="1"/>
    <col min="4" max="4" width="36.421875" style="14" customWidth="1"/>
    <col min="5" max="16384" width="9.140625" style="14" customWidth="1"/>
  </cols>
  <sheetData>
    <row r="1" spans="3:5" ht="27.75" customHeight="1" thickBot="1">
      <c r="C1" s="56" t="s">
        <v>13</v>
      </c>
      <c r="D1" s="57"/>
      <c r="E1" s="15"/>
    </row>
    <row r="2" ht="99.75" customHeight="1"/>
    <row r="3" ht="8.25" customHeight="1"/>
    <row r="4" spans="3:4" ht="49.5" customHeight="1">
      <c r="C4" s="16" t="str">
        <f>Competitiva!A1</f>
        <v>StraToscanina</v>
      </c>
      <c r="D4" s="17">
        <f>Competitiva!J1</f>
        <v>42504</v>
      </c>
    </row>
    <row r="5" spans="2:4" ht="27.75" customHeight="1">
      <c r="B5" s="18"/>
      <c r="C5" s="58" t="str">
        <f>Competitiva!E1</f>
        <v>Poggibonsi (SI)</v>
      </c>
      <c r="D5" s="59"/>
    </row>
    <row r="6" spans="3:4" ht="27.75" customHeight="1">
      <c r="C6" s="60">
        <f>Competitiva!G1</f>
        <v>14</v>
      </c>
      <c r="D6" s="61"/>
    </row>
    <row r="7" spans="3:8" ht="5.25" customHeight="1">
      <c r="C7" s="62"/>
      <c r="D7" s="63"/>
      <c r="F7" s="55" t="str">
        <f>IF(E1&gt;0,IF(D8="","Controlla di aver inserito l'esatto numero di pettorale"," ")," ")</f>
        <v> </v>
      </c>
      <c r="G7" s="55"/>
      <c r="H7" s="55"/>
    </row>
    <row r="8" spans="3:8" ht="16.5" customHeight="1">
      <c r="C8" s="19" t="s">
        <v>6</v>
      </c>
      <c r="D8" s="20">
        <f>IF(ISNA(VLOOKUP($E$1,Competitiva!$B$3:$N$620,2,FALSE))=TRUE,"",(VLOOKUP($E$1,Competitiva!$B$3:$N$620,2,FALSE)))</f>
      </c>
      <c r="F8" s="55"/>
      <c r="G8" s="55"/>
      <c r="H8" s="55"/>
    </row>
    <row r="9" spans="3:8" ht="16.5" customHeight="1">
      <c r="C9" s="19" t="s">
        <v>14</v>
      </c>
      <c r="D9" s="20">
        <f>IF(ISNA(VLOOKUP(E1,Competitiva!$B$3:$P$620,3,FALSE))=TRUE,"",IF((VLOOKUP(E1,Competitiva!$B$3:$P$620,3,FALSE))="M","Maschile","Femminile"))</f>
      </c>
      <c r="F9" s="55"/>
      <c r="G9" s="55"/>
      <c r="H9" s="55"/>
    </row>
    <row r="10" spans="3:8" ht="21" customHeight="1">
      <c r="C10" s="19" t="s">
        <v>2</v>
      </c>
      <c r="D10" s="20">
        <f>IF(ISNA(VLOOKUP($E$1,Competitiva!$B$3:$N$620,4,FALSE))=TRUE,"",(VLOOKUP($E$1,Competitiva!$B$3:$N$620,4,FALSE)))</f>
      </c>
      <c r="F10" s="55"/>
      <c r="G10" s="55"/>
      <c r="H10" s="55"/>
    </row>
    <row r="11" spans="3:4" ht="16.5" customHeight="1">
      <c r="C11" s="19" t="str">
        <f>IF(D11=0,"","Tempo")</f>
        <v>Tempo</v>
      </c>
      <c r="D11" s="21">
        <f>IF(ISNA(VLOOKUP($E$1,Competitiva!$B$3:$N$620,6,FALSE))=TRUE,"",(VLOOKUP($E$1,Competitiva!$B$3:$N$620,6,FALSE)))</f>
      </c>
    </row>
    <row r="12" spans="3:4" ht="16.5" customHeight="1">
      <c r="C12" s="19" t="str">
        <f>IF(D11=0,"","Velocità Km/h")</f>
        <v>Velocità Km/h</v>
      </c>
      <c r="D12" s="26">
        <f>IF(D11=0,"",IF(ISNA(VLOOKUP($E$1,Competitiva!$B$3:$N$620,7,FALSE))=TRUE,"",TEXT((VLOOKUP($E$1,Competitiva!$B$3:$N$620,7,FALSE)),"0,000")&amp;" Km/h"))</f>
      </c>
    </row>
    <row r="13" spans="3:4" ht="16.5" customHeight="1">
      <c r="C13" s="19" t="str">
        <f>IF(D12=0,"","Velocità m/Km")</f>
        <v>Velocità m/Km</v>
      </c>
      <c r="D13" s="21">
        <f>IF(ISNA(VLOOKUP($E$1,Competitiva!$B$3:$N$620,8,FALSE))=TRUE,"",(VLOOKUP($E$1,Competitiva!$B$3:$N$620,8,FALSE)))</f>
      </c>
    </row>
    <row r="14" spans="3:4" ht="16.5" customHeight="1">
      <c r="C14" s="19" t="s">
        <v>15</v>
      </c>
      <c r="D14" s="20">
        <f>IF(ISNA(VLOOKUP($E$1,Competitiva!$B$3:$N$620,13,FALSE))=TRUE,"",(VLOOKUP($E$1,Competitiva!$B$3:$N$620,13,FALSE))&amp;IF($D$9="maschile"," °"," ª"))</f>
      </c>
    </row>
    <row r="15" spans="3:4" ht="16.5" customHeight="1">
      <c r="C15" s="23" t="s">
        <v>16</v>
      </c>
      <c r="D15" s="22">
        <f>IF(ISNA(VLOOKUP(E1,Competitiva!$B$3:$P$620,12,FALSE))=TRUE,"",(VLOOKUP(E1,Competitiva!$B$3:$P$620,12,FALSE))&amp;IF($D$9="maschile"," °"," ª"))</f>
      </c>
    </row>
    <row r="16" spans="3:4" ht="16.5" customHeight="1">
      <c r="C16" s="19">
        <f>IF(D16="","","Categoria")</f>
      </c>
      <c r="D16" s="20">
        <f>IF(OR(D17="0 °",D17="0 ª"),"",IF(ISNA(VLOOKUP($E$1,Competitiva!$B$3:$N$620,9,FALSE))=TRUE,"",(VLOOKUP($E$1,Competitiva!$B$3:$N$620,9,FALSE))))</f>
      </c>
    </row>
    <row r="17" spans="3:4" ht="16.5" customHeight="1">
      <c r="C17" s="19" t="str">
        <f>IF(OR(D17="0 °",D17="0 ª"),"","Posizione Categoria")</f>
        <v>Posizione Categoria</v>
      </c>
      <c r="D17" s="20">
        <f>IF(ISNA(VLOOKUP($E$1,Competitiva!$B$3:$N$620,10,FALSE))=TRUE,"",(VLOOKUP($E$1,Competitiva!$B$3:$N$620,10,FALSE))&amp;IF($D$9="maschile"," °"," ª"))</f>
      </c>
    </row>
    <row r="18" spans="3:4" ht="16.5" customHeight="1" hidden="1">
      <c r="C18" s="19" t="str">
        <f>IF(D18="","","Cat. Campionato UISP")</f>
        <v>Cat. Campionato UISP</v>
      </c>
      <c r="D18" s="24" t="s">
        <v>22</v>
      </c>
    </row>
    <row r="19" spans="3:4" ht="16.5" customHeight="1" hidden="1">
      <c r="C19" s="19" t="str">
        <f>IF(OR(D19="  ª",D19="  °"),"","Pos. Camp. Naz. UISP")</f>
        <v>Pos. Camp. Naz. UISP</v>
      </c>
      <c r="D19" s="22" t="s">
        <v>21</v>
      </c>
    </row>
    <row r="20" spans="3:4" ht="16.5" customHeight="1" hidden="1">
      <c r="C20" s="19" t="str">
        <f>IF(OR(D20="  ª",D20="  °"),"","Pos. Camp. Reg. UISP")</f>
        <v>Pos. Camp. Reg. UISP</v>
      </c>
      <c r="D20" s="22" t="s">
        <v>23</v>
      </c>
    </row>
    <row r="21" spans="3:4" ht="16.5" customHeight="1" hidden="1">
      <c r="C21" s="19" t="str">
        <f>IF(OR(D21="  ª",D21="  °"),"","Pos. Camp. Prov. UISP")</f>
        <v>Pos. Camp. Prov. UISP</v>
      </c>
      <c r="D21" s="22" t="s">
        <v>24</v>
      </c>
    </row>
    <row r="22" spans="3:4" ht="15.75" customHeight="1">
      <c r="C22" s="19">
        <f>IF(D22="","","Punti")</f>
      </c>
      <c r="D22" s="20">
        <f>IF(ISNA(VLOOKUP($E$1,Competitiva!$B$3:$N$620,11,FALSE))=TRUE,"",(VLOOKUP($E$1,Competitiva!$B$3:$N$620,11,FALSE)))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2" operator="equal" stopIfTrue="1">
      <formula>"  °"</formula>
    </cfRule>
    <cfRule type="cellIs" priority="4" dxfId="32" operator="equal" stopIfTrue="1">
      <formula>"  ª"</formula>
    </cfRule>
  </conditionalFormatting>
  <conditionalFormatting sqref="F7:H10">
    <cfRule type="cellIs" priority="5" dxfId="34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2016-05-14T18:06:02Z</cp:lastPrinted>
  <dcterms:created xsi:type="dcterms:W3CDTF">2012-07-08T07:07:27Z</dcterms:created>
  <dcterms:modified xsi:type="dcterms:W3CDTF">2016-05-14T18:48:19Z</dcterms:modified>
  <cp:category/>
  <cp:version/>
  <cp:contentType/>
  <cp:contentStatus/>
</cp:coreProperties>
</file>